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74" firstSheet="3" activeTab="3"/>
  </bookViews>
  <sheets>
    <sheet name="брат" sheetId="1" state="hidden" r:id="rId1"/>
    <sheet name="гвард" sheetId="2" state="hidden" r:id="rId2"/>
    <sheet name="бено" sheetId="3" state="hidden" r:id="rId3"/>
    <sheet name="знам" sheetId="4" r:id="rId4"/>
    <sheet name="внаур" sheetId="5" state="hidden" r:id="rId5"/>
    <sheet name="надт" sheetId="6" state="hidden" r:id="rId6"/>
    <sheet name="мекен" sheetId="7" state="hidden" r:id="rId7"/>
    <sheet name="подг" sheetId="8" state="hidden" r:id="rId8"/>
    <sheet name="зебир" sheetId="9" state="hidden" r:id="rId9"/>
    <sheet name="калаус" sheetId="10" state="hidden" r:id="rId10"/>
    <sheet name="комар" sheetId="11" state="hidden" r:id="rId11"/>
    <sheet name="гораг" sheetId="12" state="hidden" r:id="rId12"/>
    <sheet name="Свод" sheetId="13" state="hidden" r:id="rId13"/>
  </sheets>
  <definedNames>
    <definedName name="_xlfn.BAHTTEXT" hidden="1">#NAME?</definedName>
    <definedName name="В175">#REF!</definedName>
    <definedName name="_xlnm.Print_Titles" localSheetId="2">'бено'!$8:$10</definedName>
    <definedName name="_xlnm.Print_Titles" localSheetId="0">'брат'!$8:$10</definedName>
    <definedName name="_xlnm.Print_Titles" localSheetId="4">'внаур'!$8:$10</definedName>
    <definedName name="_xlnm.Print_Titles" localSheetId="1">'гвард'!$8:$10</definedName>
    <definedName name="_xlnm.Print_Titles" localSheetId="11">'гораг'!$8:$10</definedName>
    <definedName name="_xlnm.Print_Titles" localSheetId="8">'зебир'!$8:$10</definedName>
    <definedName name="_xlnm.Print_Titles" localSheetId="3">'знам'!$8:$10</definedName>
    <definedName name="_xlnm.Print_Titles" localSheetId="9">'калаус'!$8:$10</definedName>
    <definedName name="_xlnm.Print_Titles" localSheetId="10">'комар'!$8:$10</definedName>
    <definedName name="_xlnm.Print_Titles" localSheetId="6">'мекен'!$8:$10</definedName>
    <definedName name="_xlnm.Print_Titles" localSheetId="5">'надт'!$8:$10</definedName>
    <definedName name="_xlnm.Print_Titles" localSheetId="7">'подг'!$8:$10</definedName>
    <definedName name="_xlnm.Print_Titles" localSheetId="12">'Свод'!$8:$10</definedName>
    <definedName name="_xlnm.Print_Area" localSheetId="2">'бено'!$A$1:$F$33</definedName>
    <definedName name="_xlnm.Print_Area" localSheetId="0">'брат'!$A$1:$K$37</definedName>
    <definedName name="_xlnm.Print_Area" localSheetId="4">'внаур'!$A$1:$G$33</definedName>
    <definedName name="_xlnm.Print_Area" localSheetId="1">'гвард'!$A$1:$H$33</definedName>
    <definedName name="_xlnm.Print_Area" localSheetId="11">'гораг'!$A$1:$H$32</definedName>
    <definedName name="_xlnm.Print_Area" localSheetId="8">'зебир'!$A$1:$H$31</definedName>
    <definedName name="_xlnm.Print_Area" localSheetId="3">'знам'!$A$1:$H$33</definedName>
    <definedName name="_xlnm.Print_Area" localSheetId="9">'калаус'!$A$1:$H$31</definedName>
    <definedName name="_xlnm.Print_Area" localSheetId="10">'комар'!$A$1:$H$31</definedName>
    <definedName name="_xlnm.Print_Area" localSheetId="6">'мекен'!$A$1:$D$31</definedName>
    <definedName name="_xlnm.Print_Area" localSheetId="5">'надт'!$A$1:$H$33</definedName>
    <definedName name="_xlnm.Print_Area" localSheetId="7">'подг'!$A$1:$H$31</definedName>
    <definedName name="_xlnm.Print_Area" localSheetId="12">'Свод'!$A$1:$G$37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34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10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11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12.xml><?xml version="1.0" encoding="utf-8"?>
<comments xmlns="http://schemas.openxmlformats.org/spreadsheetml/2006/main">
  <authors>
    <author>Билал</author>
  </authors>
  <commentList>
    <comment ref="I32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13.xml><?xml version="1.0" encoding="utf-8"?>
<comments xmlns="http://schemas.openxmlformats.org/spreadsheetml/2006/main">
  <authors>
    <author>Билал</author>
  </authors>
  <commentList>
    <comment ref="I36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2.xml><?xml version="1.0" encoding="utf-8"?>
<comments xmlns="http://schemas.openxmlformats.org/spreadsheetml/2006/main">
  <authors>
    <author>Билал</author>
  </authors>
  <commentList>
    <comment ref="I32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4.xml><?xml version="1.0" encoding="utf-8"?>
<comments xmlns="http://schemas.openxmlformats.org/spreadsheetml/2006/main">
  <authors>
    <author>Билал</author>
  </authors>
  <commentList>
    <comment ref="I32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5.xml><?xml version="1.0" encoding="utf-8"?>
<comments xmlns="http://schemas.openxmlformats.org/spreadsheetml/2006/main">
  <authors>
    <author>Билал</author>
  </authors>
  <commentList>
    <comment ref="I33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6.xml><?xml version="1.0" encoding="utf-8"?>
<comments xmlns="http://schemas.openxmlformats.org/spreadsheetml/2006/main">
  <authors>
    <author>Билал</author>
  </authors>
  <commentList>
    <comment ref="I33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7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8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comments9.xml><?xml version="1.0" encoding="utf-8"?>
<comments xmlns="http://schemas.openxmlformats.org/spreadsheetml/2006/main">
  <authors>
    <author>Билал</author>
  </authors>
  <commentList>
    <comment ref="I31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<sst xmlns="http://schemas.openxmlformats.org/spreadsheetml/2006/main" count="737" uniqueCount="111">
  <si>
    <t>в том числе</t>
  </si>
  <si>
    <t>Сумма на год</t>
  </si>
  <si>
    <t>II квартал</t>
  </si>
  <si>
    <t>III квартал</t>
  </si>
  <si>
    <t>IV квартал</t>
  </si>
  <si>
    <t>Код бюджетной классификации РФ</t>
  </si>
  <si>
    <t>Наименование доходов</t>
  </si>
  <si>
    <t>I квартал</t>
  </si>
  <si>
    <t>Налоговые доходы</t>
  </si>
  <si>
    <t>ИТОГО СОБСТВЕННЫХ ДОХОДОВ</t>
  </si>
  <si>
    <t>2 02 00000 00 0000 000</t>
  </si>
  <si>
    <t>БЕЗВОЗМЕЗДНЫЕ ПОСТУПЛЕНИЯ ОТ ДРУГИХ БЮДЖЕТОВ БЮДЖЕТНОЙ СИСТЕМЫ РФ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</si>
  <si>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</si>
  <si>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</si>
  <si>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ВСЕГО ДОХОДОВ</t>
  </si>
  <si>
    <t>1 01 02010 01 0000 110</t>
  </si>
  <si>
    <t>2 00 00000 00 0000 000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</si>
  <si>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</si>
  <si>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</si>
  <si>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местным бюджетам на оплату ЖКУ отдельным категориям граждан</t>
  </si>
  <si>
    <t>2 02 02002 05 0000 151</t>
  </si>
  <si>
    <t>Налог на имущество физических лиц, взымаемый по ставкам, применяемым к объектам налогобложения , расположенным в границах поселений</t>
  </si>
  <si>
    <t>1 06 01030 10 0000 110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</si>
  <si>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</si>
  <si>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Единый сельскохозяйственный налог</t>
  </si>
  <si>
    <t>2 02 03000 00 0000 151</t>
  </si>
  <si>
    <r>
      <t>Д</t>
    </r>
    <r>
      <rPr>
        <b/>
        <sz val="10"/>
        <rFont val="Times New Roman"/>
        <family val="1"/>
      </rPr>
      <t>отация бюджетам субъектов РФ и муниципальных образований</t>
    </r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</si>
  <si>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</si>
  <si>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РФ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</si>
  <si>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</si>
  <si>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</si>
  <si>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I-квартал</t>
  </si>
  <si>
    <t>II-квартал</t>
  </si>
  <si>
    <t>III-квартал</t>
  </si>
  <si>
    <t>IV-квартал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</si>
  <si>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</si>
  <si>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</si>
  <si>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</si>
  <si>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</si>
  <si>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к решению Совета депутатов Знаменского сельского поселения</t>
  </si>
  <si>
    <t xml:space="preserve">                                                                                                          к решению Совета депутатов Братского сельского поселения</t>
  </si>
  <si>
    <t xml:space="preserve">                                                                                                          к решению Совета депутатов Гвардейского сельского поселения</t>
  </si>
  <si>
    <t xml:space="preserve">                                                                                                          к решению Совета депутатов Бено-Юртовского сельского поселения</t>
  </si>
  <si>
    <t xml:space="preserve">                                                                                                          к решению Совета депутатов Верхненаурского сельского поселения</t>
  </si>
  <si>
    <t xml:space="preserve">                                                                                                          к решению Совета депутатов Надтеречненского сельского поселения</t>
  </si>
  <si>
    <t xml:space="preserve">                                                                                                          к решению Совета депутатов Мекен-Юртовского сельского поселения</t>
  </si>
  <si>
    <t xml:space="preserve">                                                                                                          к решению Совета депутатов Подгорненского сельского поселения</t>
  </si>
  <si>
    <t xml:space="preserve">                                                                                                          к решению Совета депутатов Зебир-Юртовского сельского поселения</t>
  </si>
  <si>
    <t xml:space="preserve">                                                                                                          к решению Совета депутатов Калаусского сельского поселения</t>
  </si>
  <si>
    <t xml:space="preserve">                                                                                                          к решению Совета депутатов Комаровского сельского поселения</t>
  </si>
  <si>
    <t xml:space="preserve">                                                                                                          к решению Совета депутатов Горагорского сельского поселения</t>
  </si>
  <si>
    <t>1 05 01011 01 0000 110</t>
  </si>
  <si>
    <t>1 05 01021 01 0000 110</t>
  </si>
  <si>
    <t>1 01 02030 01 0000 110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</si>
  <si>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</si>
  <si>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</si>
  <si>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                                                                                                         Приложение 4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</si>
  <si>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</si>
  <si>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</si>
  <si>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</si>
  <si>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</si>
  <si>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</si>
  <si>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</si>
  <si>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</si>
  <si>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</si>
  <si>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</si>
  <si>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1 05 03010 01 0000 110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</si>
  <si>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</si>
  <si>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</si>
  <si>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физических,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</si>
  <si>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</si>
  <si>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</si>
  <si>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</si>
  <si>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Налог на имущество физических лиц, взымаемый по ставкам, применяемым к объектам налогобложения 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</si>
  <si>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</si>
  <si>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</si>
  <si>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</si>
  <si>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тыс.руб.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</si>
  <si>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</si>
  <si>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</si>
  <si>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</si>
  <si>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</si>
  <si>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</t>
  </si>
  <si>
    <t>2 02 15001 10 0000 151</t>
  </si>
  <si>
    <t>2 02 35118 10 0000 151</t>
  </si>
  <si>
    <t xml:space="preserve">                                                                           "О бюджете Братского сельского поселения на 2018 год"</t>
  </si>
  <si>
    <t xml:space="preserve">                                                                           "О бюджете Гвардейского сельского поселения на 2018 год"</t>
  </si>
  <si>
    <t xml:space="preserve">                                                                                                          от "31"   декабря   2017 г. № 44</t>
  </si>
  <si>
    <t>Поступление доходов в бюджет сельского поселения на 2018 год</t>
  </si>
  <si>
    <r>
      <t xml:space="preserve">                                                                                                          от "31"   декабря   2017 г. № 11</t>
    </r>
    <r>
      <rPr>
        <b/>
        <u val="single"/>
        <sz val="10"/>
        <rFont val="Times New Roman"/>
        <family val="1"/>
      </rPr>
      <t xml:space="preserve">         </t>
    </r>
  </si>
  <si>
    <t xml:space="preserve">                                                                           "О бюджете Бено-Юртовского сельского поселения на 2018 год"</t>
  </si>
  <si>
    <t xml:space="preserve">                                                                           "О бюджете Знаменского сельского поселения на 2018 год"</t>
  </si>
  <si>
    <t xml:space="preserve">                                                                           "О бюджете Верхненаурского сельского поселения на 2018 год"</t>
  </si>
  <si>
    <r>
      <t xml:space="preserve">                                                                                                          от "31"   декабря   2017 г. № 15          </t>
    </r>
    <r>
      <rPr>
        <b/>
        <u val="single"/>
        <sz val="10"/>
        <rFont val="Times New Roman"/>
        <family val="1"/>
      </rPr>
      <t xml:space="preserve">        </t>
    </r>
  </si>
  <si>
    <t xml:space="preserve">                                                                           "О бюджете Надтеречненского сельского поселения на 2018 год"</t>
  </si>
  <si>
    <r>
      <t xml:space="preserve">                                                                                                          от "31"   декабря   2017 г. № 23</t>
    </r>
    <r>
      <rPr>
        <b/>
        <u val="single"/>
        <sz val="10"/>
        <rFont val="Times New Roman"/>
        <family val="1"/>
      </rPr>
      <t xml:space="preserve">              </t>
    </r>
  </si>
  <si>
    <r>
      <t xml:space="preserve">                                                                                                          от "31"   декабря   2017 г. № 15 </t>
    </r>
    <r>
      <rPr>
        <b/>
        <u val="single"/>
        <sz val="10"/>
        <rFont val="Times New Roman"/>
        <family val="1"/>
      </rPr>
      <t xml:space="preserve">            </t>
    </r>
  </si>
  <si>
    <t xml:space="preserve">                                                                           "О бюджете Мекен-Юртовского сельского поселения на 2018 год"</t>
  </si>
  <si>
    <t xml:space="preserve">                                                                           "О бюджете Подгорненского сельского поселения на 2018 год"</t>
  </si>
  <si>
    <r>
      <t xml:space="preserve">                                                                                                          от "31"   декабря   2017 г. № 24</t>
    </r>
    <r>
      <rPr>
        <b/>
        <u val="single"/>
        <sz val="10"/>
        <rFont val="Times New Roman"/>
        <family val="1"/>
      </rPr>
      <t xml:space="preserve">                 </t>
    </r>
  </si>
  <si>
    <t xml:space="preserve">                                                                           "О бюджете Зебир-Юртовского сельского поселения на 2018 год"</t>
  </si>
  <si>
    <t xml:space="preserve">                                                                           "О бюджете Калаусского сельского поселения на 2018 год"</t>
  </si>
  <si>
    <r>
      <t xml:space="preserve">                                                                                                          от "</t>
    </r>
    <r>
      <rPr>
        <b/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 xml:space="preserve">" </t>
    </r>
    <r>
      <rPr>
        <b/>
        <u val="single"/>
        <sz val="10"/>
        <rFont val="Times New Roman"/>
        <family val="1"/>
      </rPr>
      <t xml:space="preserve">  декабря  </t>
    </r>
    <r>
      <rPr>
        <b/>
        <sz val="10"/>
        <rFont val="Times New Roman"/>
        <family val="1"/>
      </rPr>
      <t xml:space="preserve"> 2017 г. № 56</t>
    </r>
    <r>
      <rPr>
        <b/>
        <u val="single"/>
        <sz val="10"/>
        <rFont val="Times New Roman"/>
        <family val="1"/>
      </rPr>
      <t xml:space="preserve">         </t>
    </r>
  </si>
  <si>
    <t xml:space="preserve">                                                                           "О бюджете Комаровского сельского поселения на 2018 год"</t>
  </si>
  <si>
    <r>
      <t xml:space="preserve">                                                                                                          от "</t>
    </r>
    <r>
      <rPr>
        <b/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 xml:space="preserve">" </t>
    </r>
    <r>
      <rPr>
        <b/>
        <u val="single"/>
        <sz val="10"/>
        <rFont val="Times New Roman"/>
        <family val="1"/>
      </rPr>
      <t xml:space="preserve">  декабря  </t>
    </r>
    <r>
      <rPr>
        <b/>
        <sz val="10"/>
        <rFont val="Times New Roman"/>
        <family val="1"/>
      </rPr>
      <t xml:space="preserve"> 2017 г. № 50</t>
    </r>
    <r>
      <rPr>
        <b/>
        <u val="single"/>
        <sz val="10"/>
        <rFont val="Times New Roman"/>
        <family val="1"/>
      </rPr>
      <t xml:space="preserve">                </t>
    </r>
  </si>
  <si>
    <t xml:space="preserve">                                                                           "О бюджете Горагорского сельского поселения на 2018 год"</t>
  </si>
  <si>
    <r>
      <t xml:space="preserve">                                                                                                          от "31"   декабря   2017 г. № 19</t>
    </r>
    <r>
      <rPr>
        <b/>
        <u val="single"/>
        <sz val="10"/>
        <rFont val="Times New Roman"/>
        <family val="1"/>
      </rPr>
      <t xml:space="preserve">                 </t>
    </r>
  </si>
  <si>
    <r>
      <t xml:space="preserve">                                                                                                          от "</t>
    </r>
    <r>
      <rPr>
        <b/>
        <u val="single"/>
        <sz val="10"/>
        <rFont val="Times New Roman"/>
        <family val="1"/>
      </rPr>
      <t xml:space="preserve">      </t>
    </r>
    <r>
      <rPr>
        <b/>
        <sz val="10"/>
        <rFont val="Times New Roman"/>
        <family val="1"/>
      </rPr>
      <t xml:space="preserve">" </t>
    </r>
    <r>
      <rPr>
        <b/>
        <u val="single"/>
        <sz val="10"/>
        <rFont val="Times New Roman"/>
        <family val="1"/>
      </rPr>
      <t xml:space="preserve">  декабря  </t>
    </r>
    <r>
      <rPr>
        <b/>
        <sz val="10"/>
        <rFont val="Times New Roman"/>
        <family val="1"/>
      </rPr>
      <t xml:space="preserve"> 2017 г. № ___</t>
    </r>
    <r>
      <rPr>
        <b/>
        <u val="single"/>
        <sz val="10"/>
        <rFont val="Times New Roman"/>
        <family val="1"/>
      </rPr>
      <t xml:space="preserve">                  </t>
    </r>
  </si>
  <si>
    <t xml:space="preserve">                                                                                                          от "31"   декабря   2017 г. № </t>
  </si>
  <si>
    <r>
      <t xml:space="preserve">                                                                                                          от "31"   декабря  2017 г. № </t>
    </r>
    <r>
      <rPr>
        <b/>
        <u val="single"/>
        <sz val="10"/>
        <rFont val="Times New Roman"/>
        <family val="1"/>
      </rPr>
      <t xml:space="preserve">   </t>
    </r>
  </si>
  <si>
    <r>
      <t xml:space="preserve">                                                                                                          от "29"   декабря   2017 г. № 28</t>
    </r>
    <r>
      <rPr>
        <b/>
        <u val="single"/>
        <sz val="10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</si>
</sst>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justify"/>
    </xf>
    <xf numFmtId="172" fontId="0" fillId="0" borderId="0" xfId="0" applyNumberFormat="1" applyAlignment="1">
      <alignment/>
    </xf>
    <xf numFmtId="189" fontId="6" fillId="0" borderId="0" xfId="0" applyNumberFormat="1" applyFont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89" fontId="4" fillId="0" borderId="10" xfId="0" applyNumberFormat="1" applyFont="1" applyBorder="1" applyAlignment="1">
      <alignment horizontal="center" vertical="center" wrapText="1"/>
    </xf>
    <xf numFmtId="189" fontId="6" fillId="0" borderId="0" xfId="0" applyNumberFormat="1" applyFont="1" applyAlignment="1">
      <alignment horizontal="justify" vertical="justify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189" fontId="3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3" fillId="0" borderId="11" xfId="0" applyNumberFormat="1" applyFont="1" applyBorder="1" applyAlignment="1">
      <alignment horizontal="right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justify" vertical="justify" wrapText="1"/>
    </xf>
    <xf numFmtId="2" fontId="4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89" fontId="4" fillId="0" borderId="11" xfId="0" applyNumberFormat="1" applyFont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8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9" fontId="9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Alignment="1">
      <alignment/>
    </xf>
    <xf numFmtId="189" fontId="0" fillId="0" borderId="0" xfId="0" applyNumberFormat="1" applyFont="1" applyAlignment="1">
      <alignment horizontal="justify" vertical="center"/>
    </xf>
    <xf numFmtId="189" fontId="0" fillId="0" borderId="0" xfId="0" applyNumberFormat="1" applyFont="1" applyAlignment="1">
      <alignment horizontal="justify" vertical="justify"/>
    </xf>
    <xf numFmtId="1" fontId="4" fillId="0" borderId="11" xfId="0" applyNumberFormat="1" applyFont="1" applyBorder="1" applyAlignment="1">
      <alignment horizontal="center" vertical="justify" wrapText="1"/>
    </xf>
    <xf numFmtId="189" fontId="4" fillId="0" borderId="11" xfId="0" applyNumberFormat="1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Alignment="1">
      <alignment/>
    </xf>
    <xf numFmtId="189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top" wrapText="1"/>
    </xf>
    <xf numFmtId="184" fontId="4" fillId="0" borderId="10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189" fontId="4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justify" wrapText="1"/>
    </xf>
    <xf numFmtId="189" fontId="3" fillId="33" borderId="10" xfId="0" applyNumberFormat="1" applyFont="1" applyFill="1" applyBorder="1" applyAlignment="1">
      <alignment horizontal="right" vertical="center" wrapText="1"/>
    </xf>
    <xf numFmtId="184" fontId="3" fillId="33" borderId="10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184" fontId="4" fillId="0" borderId="0" xfId="0" applyNumberFormat="1" applyFont="1" applyFill="1" applyBorder="1" applyAlignment="1">
      <alignment horizontal="right" vertical="center" wrapText="1"/>
    </xf>
    <xf numFmtId="18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8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9" fontId="4" fillId="0" borderId="1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9" fontId="4" fillId="0" borderId="12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0.125" style="0" hidden="1" customWidth="1"/>
    <col min="10" max="11" width="0" style="0" hidden="1" customWidth="1"/>
    <col min="12" max="12" width="9.875" style="0" hidden="1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40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85</v>
      </c>
      <c r="B3" s="79"/>
      <c r="C3" s="79"/>
      <c r="D3" s="79"/>
      <c r="E3" s="39"/>
      <c r="F3" s="39"/>
      <c r="G3" s="39"/>
      <c r="H3" s="39"/>
    </row>
    <row r="4" spans="1:13" s="28" customFormat="1" ht="15" customHeight="1">
      <c r="A4" s="79" t="s">
        <v>109</v>
      </c>
      <c r="B4" s="79"/>
      <c r="C4" s="79"/>
      <c r="D4" s="79"/>
      <c r="E4" s="39"/>
      <c r="F4" s="39"/>
      <c r="G4" s="39"/>
      <c r="H4" s="39"/>
      <c r="M4" s="36"/>
    </row>
    <row r="5" spans="1:8" ht="12.75">
      <c r="A5" s="82"/>
      <c r="B5" s="82"/>
      <c r="C5" s="82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3"/>
      <c r="B7" s="33"/>
      <c r="C7" s="33"/>
      <c r="D7" s="63" t="s">
        <v>77</v>
      </c>
      <c r="E7" s="40"/>
      <c r="F7" s="40"/>
      <c r="G7" s="40"/>
      <c r="H7" s="40"/>
    </row>
    <row r="8" spans="1:12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5"/>
      <c r="I8" s="34" t="s">
        <v>31</v>
      </c>
      <c r="J8" s="31" t="s">
        <v>32</v>
      </c>
      <c r="K8" s="31" t="s">
        <v>33</v>
      </c>
      <c r="L8" s="31" t="s">
        <v>34</v>
      </c>
    </row>
    <row r="9" spans="1:12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29" t="s">
        <v>4</v>
      </c>
      <c r="I9" s="31"/>
      <c r="J9" s="31"/>
      <c r="K9" s="31"/>
      <c r="L9" s="31"/>
    </row>
    <row r="10" spans="1:14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43">
        <v>7</v>
      </c>
      <c r="I10" s="31">
        <v>4</v>
      </c>
      <c r="J10" s="31">
        <v>5</v>
      </c>
      <c r="K10" s="31">
        <v>6</v>
      </c>
      <c r="L10" s="31">
        <v>7</v>
      </c>
      <c r="N10" s="62"/>
    </row>
    <row r="11" spans="1:12" ht="12.75">
      <c r="A11" s="77" t="s">
        <v>8</v>
      </c>
      <c r="B11" s="77"/>
      <c r="C11" s="77"/>
      <c r="D11" s="61"/>
      <c r="E11" s="26"/>
      <c r="F11" s="26"/>
      <c r="G11" s="26"/>
      <c r="H11" s="44"/>
      <c r="I11" s="31"/>
      <c r="J11" s="31"/>
      <c r="K11" s="31"/>
      <c r="L11" s="31"/>
    </row>
    <row r="12" spans="1:12" ht="56.25" customHeight="1">
      <c r="A12" s="10" t="s">
        <v>15</v>
      </c>
      <c r="B12" s="10" t="s">
        <v>60</v>
      </c>
      <c r="C12" s="51" t="s">
        <v>57</v>
      </c>
      <c r="D12" s="59">
        <v>72.916</v>
      </c>
      <c r="E12" s="20">
        <v>9126.8</v>
      </c>
      <c r="F12" s="20">
        <v>10495.8</v>
      </c>
      <c r="G12" s="20">
        <v>11864.8</v>
      </c>
      <c r="H12" s="25">
        <v>14146.6</v>
      </c>
      <c r="I12" s="32">
        <f>D12*20/100</f>
        <v>14.5832</v>
      </c>
      <c r="J12" s="32">
        <f>D12*23/100</f>
        <v>16.77068</v>
      </c>
      <c r="K12" s="32">
        <f>D12*26/100</f>
        <v>18.95816</v>
      </c>
      <c r="L12" s="32">
        <f>D12*31/100</f>
        <v>22.603959999999997</v>
      </c>
    </row>
    <row r="13" spans="1:9" ht="76.5">
      <c r="A13" s="78" t="s">
        <v>58</v>
      </c>
      <c r="B13" s="78"/>
      <c r="C13" s="51" t="s">
        <v>59</v>
      </c>
      <c r="D13" s="59">
        <v>0.2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6.25" customHeight="1" hidden="1">
      <c r="A14" s="9" t="s">
        <v>53</v>
      </c>
      <c r="B14" s="9"/>
      <c r="C14" s="51" t="s">
        <v>61</v>
      </c>
      <c r="D14" s="59"/>
      <c r="E14" s="20"/>
      <c r="F14" s="20"/>
      <c r="G14" s="20"/>
      <c r="H14" s="20"/>
      <c r="I14" s="5"/>
    </row>
    <row r="15" spans="1:9" ht="25.5">
      <c r="A15" s="9" t="s">
        <v>51</v>
      </c>
      <c r="B15" s="9"/>
      <c r="C15" s="27" t="s">
        <v>35</v>
      </c>
      <c r="D15" s="59">
        <v>12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37</v>
      </c>
      <c r="D16" s="59">
        <v>24</v>
      </c>
      <c r="E16" s="20"/>
      <c r="F16" s="20"/>
      <c r="G16" s="20"/>
      <c r="H16" s="20"/>
      <c r="I16" s="5"/>
    </row>
    <row r="17" spans="1:9" ht="25.5">
      <c r="A17" s="9" t="s">
        <v>62</v>
      </c>
      <c r="B17" s="9"/>
      <c r="C17" s="51" t="s">
        <v>63</v>
      </c>
      <c r="D17" s="59"/>
      <c r="E17" s="20"/>
      <c r="F17" s="20"/>
      <c r="G17" s="20"/>
      <c r="H17" s="20"/>
      <c r="I17" s="5"/>
    </row>
    <row r="18" spans="1:9" ht="25.5">
      <c r="A18" s="9" t="s">
        <v>66</v>
      </c>
      <c r="B18" s="9"/>
      <c r="C18" s="27" t="s">
        <v>24</v>
      </c>
      <c r="D18" s="59">
        <v>15</v>
      </c>
      <c r="E18" s="20"/>
      <c r="F18" s="20"/>
      <c r="G18" s="20"/>
      <c r="H18" s="20"/>
      <c r="I18" s="5"/>
    </row>
    <row r="19" spans="1:12" ht="24" customHeight="1">
      <c r="A19" s="78" t="s">
        <v>22</v>
      </c>
      <c r="B19" s="78"/>
      <c r="C19" s="8" t="s">
        <v>73</v>
      </c>
      <c r="D19" s="59">
        <v>112</v>
      </c>
      <c r="E19" s="20">
        <v>18.8</v>
      </c>
      <c r="F19" s="20">
        <v>18.7</v>
      </c>
      <c r="G19" s="20">
        <v>18.8</v>
      </c>
      <c r="H19" s="25">
        <v>18.7</v>
      </c>
      <c r="I19" s="32">
        <v>23.75</v>
      </c>
      <c r="J19" s="32">
        <v>23.75</v>
      </c>
      <c r="K19" s="32">
        <v>23.75</v>
      </c>
      <c r="L19" s="32">
        <v>23.75</v>
      </c>
    </row>
    <row r="20" spans="1:9" ht="24" customHeight="1">
      <c r="A20" s="9" t="s">
        <v>71</v>
      </c>
      <c r="B20" s="9"/>
      <c r="C20" s="11" t="s">
        <v>70</v>
      </c>
      <c r="D20" s="59">
        <v>38.6</v>
      </c>
      <c r="E20" s="20"/>
      <c r="F20" s="20"/>
      <c r="G20" s="20"/>
      <c r="H20" s="20"/>
      <c r="I20" s="5"/>
    </row>
    <row r="21" spans="1:12" ht="27.75" customHeight="1">
      <c r="A21" s="9" t="s">
        <v>72</v>
      </c>
      <c r="B21" s="9"/>
      <c r="C21" s="11" t="s">
        <v>69</v>
      </c>
      <c r="D21" s="59">
        <v>259.364</v>
      </c>
      <c r="E21" s="20">
        <v>38.2</v>
      </c>
      <c r="F21" s="20">
        <v>38.3</v>
      </c>
      <c r="G21" s="20">
        <v>38.2</v>
      </c>
      <c r="H21" s="25">
        <v>38.3</v>
      </c>
      <c r="I21" s="32">
        <v>20.725</v>
      </c>
      <c r="J21" s="32">
        <v>20.725</v>
      </c>
      <c r="K21" s="32">
        <v>20.725</v>
      </c>
      <c r="L21" s="32">
        <v>20.725</v>
      </c>
    </row>
    <row r="22" spans="1:9" ht="51" hidden="1">
      <c r="A22" s="9" t="s">
        <v>54</v>
      </c>
      <c r="B22" s="9"/>
      <c r="C22" s="51" t="s">
        <v>55</v>
      </c>
      <c r="D22" s="59"/>
      <c r="E22" s="20"/>
      <c r="F22" s="20"/>
      <c r="G22" s="20"/>
      <c r="H22" s="25"/>
      <c r="I22" s="5"/>
    </row>
    <row r="23" spans="1:9" ht="63.75" hidden="1">
      <c r="A23" s="9" t="s">
        <v>67</v>
      </c>
      <c r="B23" s="9"/>
      <c r="C23" s="51" t="s">
        <v>68</v>
      </c>
      <c r="D23" s="59"/>
      <c r="E23" s="20"/>
      <c r="F23" s="20"/>
      <c r="G23" s="20"/>
      <c r="H23" s="25"/>
      <c r="I23" s="5"/>
    </row>
    <row r="24" spans="1:12" ht="16.5" customHeight="1">
      <c r="A24" s="73" t="s">
        <v>9</v>
      </c>
      <c r="B24" s="73"/>
      <c r="C24" s="73"/>
      <c r="D24" s="60">
        <f>SUM(D12:D23)</f>
        <v>534.0799999999999</v>
      </c>
      <c r="E24" s="21" t="e">
        <f>E12+#REF!+#REF!+#REF!+E19+E21+#REF!+#REF!+#REF!+#REF!+#REF!+#REF!+#REF!+#REF!+#REF!+#REF!+#REF!+#REF!+#REF!+#REF!</f>
        <v>#REF!</v>
      </c>
      <c r="F24" s="21" t="e">
        <f>F12+#REF!+#REF!+#REF!+F19+F21+#REF!+#REF!+#REF!+#REF!+#REF!+#REF!+#REF!+#REF!+#REF!+#REF!+#REF!+#REF!+#REF!+#REF!</f>
        <v>#REF!</v>
      </c>
      <c r="G24" s="21" t="e">
        <f>G12+#REF!+#REF!+#REF!+G19+G21+#REF!+#REF!+#REF!+#REF!+#REF!+#REF!+#REF!+#REF!+#REF!+#REF!+#REF!+#REF!+#REF!+#REF!</f>
        <v>#REF!</v>
      </c>
      <c r="H24" s="22" t="e">
        <f>H12+#REF!+#REF!+#REF!+H19+H21+#REF!+#REF!+#REF!+#REF!+#REF!+#REF!+#REF!+#REF!+#REF!+#REF!+#REF!+#REF!+#REF!+#REF!</f>
        <v>#REF!</v>
      </c>
      <c r="I24" s="35">
        <f>I12+I19+I21</f>
        <v>59.0582</v>
      </c>
      <c r="J24" s="35">
        <f>J12+J19+J21</f>
        <v>61.24568</v>
      </c>
      <c r="K24" s="35">
        <f>K12+K19+K21</f>
        <v>63.43316</v>
      </c>
      <c r="L24" s="35">
        <f>L12+L19+L21</f>
        <v>67.07896</v>
      </c>
    </row>
    <row r="25" spans="1:12" ht="25.5">
      <c r="A25" s="14" t="s">
        <v>16</v>
      </c>
      <c r="B25" s="74" t="s">
        <v>11</v>
      </c>
      <c r="C25" s="74"/>
      <c r="D25" s="60">
        <f>D26</f>
        <v>6154.36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2" t="e">
        <f>H26</f>
        <v>#REF!</v>
      </c>
      <c r="I25" s="35"/>
      <c r="J25" s="35"/>
      <c r="K25" s="35"/>
      <c r="L25" s="35"/>
    </row>
    <row r="26" spans="1:12" ht="25.5">
      <c r="A26" s="14" t="s">
        <v>10</v>
      </c>
      <c r="B26" s="74" t="s">
        <v>28</v>
      </c>
      <c r="C26" s="74"/>
      <c r="D26" s="60">
        <f>D27+D30</f>
        <v>6154.36</v>
      </c>
      <c r="E26" s="21" t="e">
        <f>E27+E30</f>
        <v>#REF!</v>
      </c>
      <c r="F26" s="21" t="e">
        <f>F27+F30</f>
        <v>#REF!</v>
      </c>
      <c r="G26" s="21" t="e">
        <f>G27+G30</f>
        <v>#REF!</v>
      </c>
      <c r="H26" s="22" t="e">
        <f>H27+H30</f>
        <v>#REF!</v>
      </c>
      <c r="I26" s="35"/>
      <c r="J26" s="35"/>
      <c r="K26" s="35"/>
      <c r="L26" s="35"/>
    </row>
    <row r="27" spans="1:12" ht="18" customHeight="1">
      <c r="A27" s="14" t="s">
        <v>13</v>
      </c>
      <c r="B27" s="75" t="s">
        <v>26</v>
      </c>
      <c r="C27" s="75"/>
      <c r="D27" s="60">
        <f>D28</f>
        <v>6004.963</v>
      </c>
      <c r="E27" s="21">
        <f>E28+E29</f>
        <v>36213.899999999994</v>
      </c>
      <c r="F27" s="21">
        <f>F28+F29</f>
        <v>36213.899999999994</v>
      </c>
      <c r="G27" s="21">
        <f>G28+G29</f>
        <v>36213.899999999994</v>
      </c>
      <c r="H27" s="22">
        <f>H28+H29</f>
        <v>36213.899999999994</v>
      </c>
      <c r="I27" s="35"/>
      <c r="J27" s="35"/>
      <c r="K27" s="35"/>
      <c r="L27" s="35"/>
    </row>
    <row r="28" spans="1:12" ht="25.5">
      <c r="A28" s="10" t="s">
        <v>83</v>
      </c>
      <c r="B28" s="24"/>
      <c r="C28" s="7" t="s">
        <v>74</v>
      </c>
      <c r="D28" s="59">
        <v>6004.963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5">
        <f>48219.6-12005.7</f>
        <v>36213.899999999994</v>
      </c>
      <c r="I28" s="32"/>
      <c r="J28" s="32"/>
      <c r="K28" s="32"/>
      <c r="L28" s="32"/>
    </row>
    <row r="29" spans="1:12" ht="24.75" customHeight="1" hidden="1">
      <c r="A29" s="10" t="s">
        <v>17</v>
      </c>
      <c r="B29" s="75" t="s">
        <v>18</v>
      </c>
      <c r="C29" s="75"/>
      <c r="D29" s="59">
        <f>E29+F29+G29+H29</f>
        <v>0</v>
      </c>
      <c r="E29" s="20"/>
      <c r="F29" s="20"/>
      <c r="G29" s="20"/>
      <c r="H29" s="25"/>
      <c r="I29" s="32"/>
      <c r="J29" s="32"/>
      <c r="K29" s="32"/>
      <c r="L29" s="32"/>
    </row>
    <row r="30" spans="1:12" ht="15.75" customHeight="1">
      <c r="A30" s="14" t="s">
        <v>25</v>
      </c>
      <c r="B30" s="74" t="s">
        <v>27</v>
      </c>
      <c r="C30" s="74"/>
      <c r="D30" s="60">
        <f>D32</f>
        <v>149.397</v>
      </c>
      <c r="E30" s="21" t="e">
        <f>E32+#REF!+#REF!+#REF!+#REF!+#REF!+#REF!+#REF!+#REF!+E31+#REF!+#REF!+#REF!+#REF!+#REF!</f>
        <v>#REF!</v>
      </c>
      <c r="F30" s="21" t="e">
        <f>F32+#REF!+#REF!+#REF!+#REF!+#REF!+#REF!+#REF!+#REF!+F31+#REF!+#REF!+#REF!+#REF!+#REF!</f>
        <v>#REF!</v>
      </c>
      <c r="G30" s="21" t="e">
        <f>G32+#REF!+#REF!+#REF!+#REF!+#REF!+#REF!+#REF!+#REF!+G31+#REF!+#REF!+#REF!+#REF!+#REF!</f>
        <v>#REF!</v>
      </c>
      <c r="H30" s="22" t="e">
        <f>H32+#REF!+#REF!+#REF!+#REF!+#REF!+#REF!+#REF!+#REF!+H31+#REF!+#REF!+#REF!+#REF!+#REF!</f>
        <v>#REF!</v>
      </c>
      <c r="I30" s="35"/>
      <c r="J30" s="35"/>
      <c r="K30" s="35"/>
      <c r="L30" s="35"/>
    </row>
    <row r="31" spans="1:12" ht="18" customHeight="1" hidden="1">
      <c r="A31" s="10" t="s">
        <v>20</v>
      </c>
      <c r="B31" s="24"/>
      <c r="C31" s="7" t="s">
        <v>19</v>
      </c>
      <c r="D31" s="59">
        <f>E31+F31+G31+H31</f>
        <v>0</v>
      </c>
      <c r="E31" s="20"/>
      <c r="F31" s="20"/>
      <c r="G31" s="20"/>
      <c r="H31" s="25"/>
      <c r="I31" s="32"/>
      <c r="J31" s="32"/>
      <c r="K31" s="32"/>
      <c r="L31" s="32"/>
    </row>
    <row r="32" spans="1:12" ht="27" customHeight="1">
      <c r="A32" s="10" t="s">
        <v>84</v>
      </c>
      <c r="B32" s="7"/>
      <c r="C32" s="7" t="s">
        <v>75</v>
      </c>
      <c r="D32" s="59">
        <v>149.397</v>
      </c>
      <c r="E32" s="20">
        <f>1710+27</f>
        <v>1737</v>
      </c>
      <c r="F32" s="20">
        <f>1710+27</f>
        <v>1737</v>
      </c>
      <c r="G32" s="20">
        <f>1710+27</f>
        <v>1737</v>
      </c>
      <c r="H32" s="25">
        <f>1710+27</f>
        <v>1737</v>
      </c>
      <c r="I32" s="32"/>
      <c r="J32" s="32"/>
      <c r="K32" s="32"/>
      <c r="L32" s="32"/>
    </row>
    <row r="33" spans="1:12" ht="38.25" hidden="1">
      <c r="A33" s="10" t="s">
        <v>29</v>
      </c>
      <c r="B33" s="24"/>
      <c r="C33" s="7" t="s">
        <v>30</v>
      </c>
      <c r="D33" s="59"/>
      <c r="E33" s="20"/>
      <c r="F33" s="20"/>
      <c r="G33" s="20"/>
      <c r="H33" s="25"/>
      <c r="I33" s="32"/>
      <c r="J33" s="32"/>
      <c r="K33" s="32"/>
      <c r="L33" s="32"/>
    </row>
    <row r="34" spans="1:12" ht="12.75">
      <c r="A34" s="73" t="s">
        <v>14</v>
      </c>
      <c r="B34" s="73"/>
      <c r="C34" s="73"/>
      <c r="D34" s="60">
        <f>D24+D25</f>
        <v>6688.44</v>
      </c>
      <c r="E34" s="21" t="e">
        <f>E24+E25</f>
        <v>#REF!</v>
      </c>
      <c r="F34" s="21" t="e">
        <f>F24+F25</f>
        <v>#REF!</v>
      </c>
      <c r="G34" s="21" t="e">
        <f>G24+G25</f>
        <v>#REF!</v>
      </c>
      <c r="H34" s="22" t="e">
        <f>H24+H25</f>
        <v>#REF!</v>
      </c>
      <c r="I34" s="30"/>
      <c r="J34" s="30"/>
      <c r="K34" s="30"/>
      <c r="L34" s="30"/>
    </row>
    <row r="35" spans="1:12" ht="12.75">
      <c r="A35" s="17"/>
      <c r="B35" s="17"/>
      <c r="C35" s="17"/>
      <c r="D35" s="18"/>
      <c r="E35" s="19"/>
      <c r="F35" s="19"/>
      <c r="G35" s="19"/>
      <c r="H35" s="19"/>
      <c r="I35" s="33"/>
      <c r="J35" s="33"/>
      <c r="K35" s="33"/>
      <c r="L35" s="33"/>
    </row>
    <row r="36" spans="1:8" ht="15.75" customHeight="1">
      <c r="A36" s="72"/>
      <c r="B36" s="72"/>
      <c r="C36" s="72"/>
      <c r="D36" s="72"/>
      <c r="E36" s="41"/>
      <c r="F36" s="41"/>
      <c r="G36" s="41"/>
      <c r="H36" s="42"/>
    </row>
    <row r="37" spans="1:8" ht="13.5" customHeight="1">
      <c r="A37" s="72"/>
      <c r="B37" s="72"/>
      <c r="C37" s="72"/>
      <c r="D37" s="72"/>
      <c r="E37" s="41"/>
      <c r="F37" s="41"/>
      <c r="G37" s="41"/>
      <c r="H37" s="41"/>
    </row>
    <row r="38" spans="1:8" ht="12.75">
      <c r="A38" s="41"/>
      <c r="B38" s="45"/>
      <c r="C38" s="45"/>
      <c r="D38" s="41"/>
      <c r="E38" s="41"/>
      <c r="F38" s="41"/>
      <c r="G38" s="41"/>
      <c r="H38" s="42"/>
    </row>
    <row r="39" spans="1:8" ht="12.75">
      <c r="A39" s="41"/>
      <c r="B39" s="45"/>
      <c r="C39" s="45"/>
      <c r="D39" s="41"/>
      <c r="E39" s="41"/>
      <c r="F39" s="41"/>
      <c r="G39" s="41"/>
      <c r="H39" s="41"/>
    </row>
    <row r="40" spans="1:8" ht="12.75">
      <c r="A40" s="45"/>
      <c r="B40" s="45"/>
      <c r="C40" s="45"/>
      <c r="D40" s="41"/>
      <c r="E40" s="41"/>
      <c r="F40" s="41"/>
      <c r="G40" s="41"/>
      <c r="H40" s="41"/>
    </row>
    <row r="41" spans="1:8" ht="12.75">
      <c r="A41" s="45"/>
      <c r="B41" s="45"/>
      <c r="C41" s="45"/>
      <c r="D41" s="41"/>
      <c r="E41" s="41"/>
      <c r="F41" s="41" t="e">
        <f>E24+F24+G24</f>
        <v>#REF!</v>
      </c>
      <c r="G41" s="41"/>
      <c r="H41" s="42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3"/>
      <c r="B46" s="3"/>
      <c r="C46" s="3"/>
      <c r="D46" s="6"/>
      <c r="E46" s="6"/>
      <c r="F46" s="6"/>
      <c r="G46" s="6"/>
      <c r="H46" s="13"/>
    </row>
    <row r="47" spans="1:8" ht="14.25">
      <c r="A47" s="3"/>
      <c r="B47" s="3"/>
      <c r="C47" s="3"/>
      <c r="D47" s="6"/>
      <c r="E47" s="6"/>
      <c r="F47" s="6"/>
      <c r="G47" s="6"/>
      <c r="H47" s="13"/>
    </row>
    <row r="48" spans="1:8" ht="14.25">
      <c r="A48" s="3"/>
      <c r="B48" s="3"/>
      <c r="C48" s="3"/>
      <c r="D48" s="6"/>
      <c r="E48" s="6"/>
      <c r="F48" s="6"/>
      <c r="G48" s="6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  <row r="52" spans="1:8" ht="14.25">
      <c r="A52" s="4"/>
      <c r="B52" s="4"/>
      <c r="C52" s="4"/>
      <c r="D52" s="13"/>
      <c r="E52" s="13"/>
      <c r="F52" s="13"/>
      <c r="G52" s="13"/>
      <c r="H52" s="13"/>
    </row>
    <row r="53" spans="1:8" ht="14.25">
      <c r="A53" s="4"/>
      <c r="B53" s="4"/>
      <c r="C53" s="4"/>
      <c r="D53" s="13"/>
      <c r="E53" s="13"/>
      <c r="F53" s="13"/>
      <c r="G53" s="13"/>
      <c r="H53" s="13"/>
    </row>
    <row r="54" spans="1:8" ht="14.25">
      <c r="A54" s="4"/>
      <c r="B54" s="4"/>
      <c r="C54" s="4"/>
      <c r="D54" s="13"/>
      <c r="E54" s="13"/>
      <c r="F54" s="13"/>
      <c r="G54" s="13"/>
      <c r="H54" s="13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sheetProtection/>
  <mergeCells count="23">
    <mergeCell ref="A3:D3"/>
    <mergeCell ref="A8:B9"/>
    <mergeCell ref="A1:D1"/>
    <mergeCell ref="A2:D2"/>
    <mergeCell ref="C8:C9"/>
    <mergeCell ref="D8:D9"/>
    <mergeCell ref="A4:D4"/>
    <mergeCell ref="A5:C5"/>
    <mergeCell ref="A6:H6"/>
    <mergeCell ref="E8:H8"/>
    <mergeCell ref="A10:B10"/>
    <mergeCell ref="A11:C11"/>
    <mergeCell ref="A19:B19"/>
    <mergeCell ref="A13:B13"/>
    <mergeCell ref="B25:C25"/>
    <mergeCell ref="A24:C24"/>
    <mergeCell ref="A37:D37"/>
    <mergeCell ref="A34:C34"/>
    <mergeCell ref="B26:C26"/>
    <mergeCell ref="B27:C27"/>
    <mergeCell ref="B30:C30"/>
    <mergeCell ref="A36:D36"/>
    <mergeCell ref="B29:C2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7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48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101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102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3"/>
      <c r="B7" s="33"/>
      <c r="C7" s="33"/>
      <c r="D7" s="63" t="s">
        <v>77</v>
      </c>
      <c r="E7" s="40"/>
      <c r="F7" s="40"/>
      <c r="G7" s="40"/>
      <c r="H7" s="40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26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59">
        <v>51.815</v>
      </c>
      <c r="E12" s="20"/>
      <c r="F12" s="20"/>
      <c r="G12" s="20"/>
      <c r="H12" s="20"/>
    </row>
    <row r="13" spans="1:9" ht="76.5" hidden="1">
      <c r="A13" s="78" t="s">
        <v>58</v>
      </c>
      <c r="B13" s="78"/>
      <c r="C13" s="51" t="s">
        <v>59</v>
      </c>
      <c r="D13" s="59"/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 hidden="1">
      <c r="A14" s="9" t="s">
        <v>53</v>
      </c>
      <c r="B14" s="9" t="s">
        <v>23</v>
      </c>
      <c r="C14" s="51" t="s">
        <v>61</v>
      </c>
      <c r="D14" s="59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59">
        <v>0.6</v>
      </c>
      <c r="E15" s="20"/>
      <c r="F15" s="20"/>
      <c r="G15" s="20"/>
      <c r="H15" s="20"/>
      <c r="I15" s="5"/>
    </row>
    <row r="16" spans="1:9" ht="25.5" hidden="1">
      <c r="A16" s="9" t="s">
        <v>52</v>
      </c>
      <c r="B16" s="9"/>
      <c r="C16" s="27" t="s">
        <v>36</v>
      </c>
      <c r="D16" s="59"/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59"/>
      <c r="E17" s="20"/>
      <c r="F17" s="20"/>
      <c r="G17" s="20"/>
      <c r="H17" s="20"/>
      <c r="I17" s="5"/>
    </row>
    <row r="18" spans="1:9" ht="17.25" customHeight="1">
      <c r="A18" s="9" t="s">
        <v>66</v>
      </c>
      <c r="B18" s="9"/>
      <c r="C18" s="27" t="s">
        <v>24</v>
      </c>
      <c r="D18" s="59"/>
      <c r="E18" s="20"/>
      <c r="F18" s="20"/>
      <c r="G18" s="20"/>
      <c r="H18" s="20"/>
      <c r="I18" s="5"/>
    </row>
    <row r="19" spans="1:9" ht="27" customHeight="1">
      <c r="A19" s="78" t="s">
        <v>22</v>
      </c>
      <c r="B19" s="78"/>
      <c r="C19" s="8" t="s">
        <v>73</v>
      </c>
      <c r="D19" s="59">
        <v>23</v>
      </c>
      <c r="E19" s="20"/>
      <c r="F19" s="20"/>
      <c r="G19" s="20"/>
      <c r="H19" s="20"/>
      <c r="I19" s="5"/>
    </row>
    <row r="20" spans="1:9" ht="26.25" customHeight="1">
      <c r="A20" s="9" t="s">
        <v>71</v>
      </c>
      <c r="B20" s="9"/>
      <c r="C20" s="11" t="s">
        <v>70</v>
      </c>
      <c r="D20" s="59">
        <v>16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59">
        <v>39.735</v>
      </c>
      <c r="E21" s="20"/>
      <c r="F21" s="20"/>
      <c r="G21" s="20"/>
      <c r="H21" s="20"/>
      <c r="I21" s="5"/>
    </row>
    <row r="22" spans="1:9" ht="25.5" customHeight="1" hidden="1">
      <c r="A22" s="52" t="s">
        <v>54</v>
      </c>
      <c r="B22" s="9"/>
      <c r="C22" s="51" t="s">
        <v>55</v>
      </c>
      <c r="D22" s="59"/>
      <c r="E22" s="20"/>
      <c r="F22" s="20"/>
      <c r="G22" s="20"/>
      <c r="H22" s="20"/>
      <c r="I22" s="5"/>
    </row>
    <row r="23" spans="1:10" ht="16.5" customHeight="1">
      <c r="A23" s="73" t="s">
        <v>9</v>
      </c>
      <c r="B23" s="73"/>
      <c r="C23" s="73"/>
      <c r="D23" s="60">
        <f>SUM(D12:D22)</f>
        <v>131.14999999999998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>
      <c r="A24" s="14" t="s">
        <v>16</v>
      </c>
      <c r="B24" s="74" t="s">
        <v>11</v>
      </c>
      <c r="C24" s="74"/>
      <c r="D24" s="60">
        <f>D25</f>
        <v>4666.962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4" t="s">
        <v>12</v>
      </c>
      <c r="C25" s="74"/>
      <c r="D25" s="60">
        <f>D26+D28</f>
        <v>4666.962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5" t="s">
        <v>26</v>
      </c>
      <c r="C26" s="75"/>
      <c r="D26" s="60">
        <f>D27</f>
        <v>4618.929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83</v>
      </c>
      <c r="B27" s="24"/>
      <c r="C27" s="7" t="s">
        <v>74</v>
      </c>
      <c r="D27" s="59">
        <v>4618.929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4" t="s">
        <v>27</v>
      </c>
      <c r="C28" s="74"/>
      <c r="D28" s="60">
        <f>D29+D30</f>
        <v>48.033</v>
      </c>
      <c r="E28" s="20"/>
      <c r="F28" s="20"/>
      <c r="G28" s="20"/>
      <c r="H28" s="25"/>
    </row>
    <row r="29" spans="1:8" ht="38.25">
      <c r="A29" s="10" t="s">
        <v>84</v>
      </c>
      <c r="B29" s="7"/>
      <c r="C29" s="7" t="s">
        <v>75</v>
      </c>
      <c r="D29" s="59">
        <v>48.033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59"/>
      <c r="E30" s="20"/>
      <c r="F30" s="20"/>
      <c r="G30" s="20"/>
      <c r="H30" s="25"/>
    </row>
    <row r="31" spans="1:9" ht="12.75">
      <c r="A31" s="73" t="s">
        <v>14</v>
      </c>
      <c r="B31" s="73"/>
      <c r="C31" s="73"/>
      <c r="D31" s="60">
        <f>D23+D24</f>
        <v>4798.112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13"/>
    </row>
    <row r="33" spans="1:8" ht="14.25">
      <c r="A33" s="3"/>
      <c r="B33" s="3"/>
      <c r="C33" s="3"/>
      <c r="D33" s="6"/>
      <c r="E33" s="6"/>
      <c r="F33" s="6"/>
      <c r="G33" s="6"/>
      <c r="H33" s="6"/>
    </row>
    <row r="34" spans="1:8" ht="14.25">
      <c r="A34" s="3"/>
      <c r="B34" s="3"/>
      <c r="C34" s="3"/>
      <c r="D34" s="6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>
        <f>E20+F20+G20</f>
        <v>114.7</v>
      </c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19">
    <mergeCell ref="A1:D1"/>
    <mergeCell ref="A2:D2"/>
    <mergeCell ref="A4:D4"/>
    <mergeCell ref="A3:D3"/>
    <mergeCell ref="A6:H6"/>
    <mergeCell ref="E8:H8"/>
    <mergeCell ref="A8:B9"/>
    <mergeCell ref="C8:C9"/>
    <mergeCell ref="D8:D9"/>
    <mergeCell ref="A10:B10"/>
    <mergeCell ref="A11:C11"/>
    <mergeCell ref="A13:B13"/>
    <mergeCell ref="A19:B19"/>
    <mergeCell ref="A31:C31"/>
    <mergeCell ref="B25:C25"/>
    <mergeCell ref="A23:C23"/>
    <mergeCell ref="B24:C24"/>
    <mergeCell ref="B26:C26"/>
    <mergeCell ref="B28:C2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49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103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104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3"/>
      <c r="B7" s="33"/>
      <c r="C7" s="33"/>
      <c r="D7" s="63" t="s">
        <v>77</v>
      </c>
      <c r="E7" s="40"/>
      <c r="F7" s="40"/>
      <c r="G7" s="40"/>
      <c r="H7" s="40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59">
        <v>32.617</v>
      </c>
      <c r="E12" s="20"/>
      <c r="F12" s="20"/>
      <c r="G12" s="20"/>
      <c r="H12" s="20"/>
    </row>
    <row r="13" spans="1:9" ht="76.5">
      <c r="A13" s="78" t="s">
        <v>58</v>
      </c>
      <c r="B13" s="78"/>
      <c r="C13" s="51" t="s">
        <v>59</v>
      </c>
      <c r="D13" s="59">
        <v>0.2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59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59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59">
        <v>2</v>
      </c>
      <c r="E16" s="20"/>
      <c r="F16" s="20"/>
      <c r="G16" s="20"/>
      <c r="H16" s="20"/>
      <c r="I16" s="5"/>
    </row>
    <row r="17" spans="1:9" ht="25.5">
      <c r="A17" s="9" t="s">
        <v>62</v>
      </c>
      <c r="B17" s="9"/>
      <c r="C17" s="51" t="s">
        <v>63</v>
      </c>
      <c r="D17" s="59"/>
      <c r="E17" s="20"/>
      <c r="F17" s="20"/>
      <c r="G17" s="20"/>
      <c r="H17" s="20"/>
      <c r="I17" s="5"/>
    </row>
    <row r="18" spans="1:9" ht="17.25" customHeight="1">
      <c r="A18" s="9" t="s">
        <v>66</v>
      </c>
      <c r="B18" s="9"/>
      <c r="C18" s="27" t="s">
        <v>24</v>
      </c>
      <c r="D18" s="59">
        <v>0.2</v>
      </c>
      <c r="E18" s="20"/>
      <c r="F18" s="20"/>
      <c r="G18" s="20"/>
      <c r="H18" s="20"/>
      <c r="I18" s="5"/>
    </row>
    <row r="19" spans="1:9" ht="25.5" customHeight="1">
      <c r="A19" s="78" t="s">
        <v>22</v>
      </c>
      <c r="B19" s="78"/>
      <c r="C19" s="58" t="s">
        <v>73</v>
      </c>
      <c r="D19" s="59">
        <v>231</v>
      </c>
      <c r="E19" s="20"/>
      <c r="F19" s="20"/>
      <c r="G19" s="20"/>
      <c r="H19" s="20"/>
      <c r="I19" s="5"/>
    </row>
    <row r="20" spans="1:9" ht="25.5">
      <c r="A20" s="9" t="s">
        <v>71</v>
      </c>
      <c r="B20" s="9"/>
      <c r="C20" s="11" t="s">
        <v>70</v>
      </c>
      <c r="D20" s="59">
        <v>10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59">
        <v>79.705</v>
      </c>
      <c r="E21" s="20"/>
      <c r="F21" s="20"/>
      <c r="G21" s="20"/>
      <c r="H21" s="20"/>
      <c r="I21" s="5"/>
    </row>
    <row r="22" spans="1:9" ht="51" hidden="1">
      <c r="A22" s="55" t="s">
        <v>54</v>
      </c>
      <c r="B22" s="9"/>
      <c r="C22" s="51" t="s">
        <v>76</v>
      </c>
      <c r="D22" s="59"/>
      <c r="E22" s="20"/>
      <c r="F22" s="20"/>
      <c r="G22" s="20"/>
      <c r="H22" s="20"/>
      <c r="I22" s="5"/>
    </row>
    <row r="23" spans="1:10" ht="16.5" customHeight="1">
      <c r="A23" s="73" t="s">
        <v>9</v>
      </c>
      <c r="B23" s="73"/>
      <c r="C23" s="73"/>
      <c r="D23" s="60">
        <f>SUM(D12:D22)</f>
        <v>355.722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 customHeight="1">
      <c r="A24" s="14" t="s">
        <v>16</v>
      </c>
      <c r="B24" s="74" t="s">
        <v>11</v>
      </c>
      <c r="C24" s="74"/>
      <c r="D24" s="60">
        <f>D25</f>
        <v>4415.444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4" t="s">
        <v>12</v>
      </c>
      <c r="C25" s="74"/>
      <c r="D25" s="60">
        <f>D26+D28</f>
        <v>4415.444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5" t="s">
        <v>26</v>
      </c>
      <c r="C26" s="75"/>
      <c r="D26" s="60">
        <f>D27</f>
        <v>4352.948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83</v>
      </c>
      <c r="B27" s="24"/>
      <c r="C27" s="7" t="s">
        <v>74</v>
      </c>
      <c r="D27" s="59">
        <v>4352.948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4" t="s">
        <v>27</v>
      </c>
      <c r="C28" s="74"/>
      <c r="D28" s="60">
        <f>D29+D30</f>
        <v>62.496</v>
      </c>
      <c r="E28" s="20"/>
      <c r="F28" s="20"/>
      <c r="G28" s="20"/>
      <c r="H28" s="25"/>
    </row>
    <row r="29" spans="1:8" ht="38.25">
      <c r="A29" s="10" t="s">
        <v>84</v>
      </c>
      <c r="B29" s="7"/>
      <c r="C29" s="7" t="s">
        <v>75</v>
      </c>
      <c r="D29" s="59">
        <v>62.496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59"/>
      <c r="E30" s="20"/>
      <c r="F30" s="20"/>
      <c r="G30" s="20"/>
      <c r="H30" s="25"/>
    </row>
    <row r="31" spans="1:9" ht="12.75">
      <c r="A31" s="73" t="s">
        <v>14</v>
      </c>
      <c r="B31" s="73"/>
      <c r="C31" s="73"/>
      <c r="D31" s="60">
        <f>D23+D24</f>
        <v>4771.166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6"/>
    </row>
    <row r="33" spans="1:8" ht="14.25">
      <c r="A33" s="3"/>
      <c r="B33" s="3"/>
      <c r="C33" s="3"/>
      <c r="D33" s="6"/>
      <c r="E33" s="6"/>
      <c r="F33" s="6">
        <f>E18+F18+G18</f>
        <v>0</v>
      </c>
      <c r="G33" s="6"/>
      <c r="H33" s="13"/>
    </row>
    <row r="34" spans="1:8" ht="14.25">
      <c r="A34" s="3"/>
      <c r="B34" s="3"/>
      <c r="C34" s="3"/>
      <c r="D34" s="6"/>
      <c r="E34" s="6"/>
      <c r="F34" s="6"/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4"/>
      <c r="B41" s="4"/>
      <c r="C41" s="4"/>
      <c r="D41" s="13"/>
      <c r="E41" s="13"/>
      <c r="F41" s="13"/>
      <c r="G41" s="13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ht="12.75"/>
  </sheetData>
  <sheetProtection/>
  <mergeCells count="19">
    <mergeCell ref="B26:C26"/>
    <mergeCell ref="A19:B19"/>
    <mergeCell ref="A23:C23"/>
    <mergeCell ref="B24:C24"/>
    <mergeCell ref="B25:C25"/>
    <mergeCell ref="D8:D9"/>
    <mergeCell ref="A10:B10"/>
    <mergeCell ref="A11:C11"/>
    <mergeCell ref="A13:B13"/>
    <mergeCell ref="B28:C28"/>
    <mergeCell ref="A31:C31"/>
    <mergeCell ref="A1:D1"/>
    <mergeCell ref="A2:D2"/>
    <mergeCell ref="A4:D4"/>
    <mergeCell ref="A3:D3"/>
    <mergeCell ref="A6:H6"/>
    <mergeCell ref="E8:H8"/>
    <mergeCell ref="A8:B9"/>
    <mergeCell ref="C8:C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5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50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105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106</v>
      </c>
      <c r="B4" s="79"/>
      <c r="C4" s="79"/>
      <c r="D4" s="79"/>
      <c r="E4" s="39"/>
      <c r="F4" s="39"/>
      <c r="G4" s="39"/>
      <c r="H4" s="39"/>
    </row>
    <row r="5" spans="1:8" s="28" customFormat="1" ht="12.75">
      <c r="A5" s="46"/>
      <c r="B5" s="46"/>
      <c r="C5" s="46"/>
      <c r="D5" s="46"/>
      <c r="E5" s="39"/>
      <c r="F5" s="39"/>
      <c r="G5" s="39"/>
      <c r="H5" s="39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8"/>
      <c r="B7" s="38"/>
      <c r="C7" s="38"/>
      <c r="D7" s="63" t="s">
        <v>77</v>
      </c>
      <c r="E7" s="38"/>
      <c r="F7" s="38"/>
      <c r="G7" s="38"/>
      <c r="H7" s="38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59">
        <v>155.317</v>
      </c>
      <c r="E12" s="20"/>
      <c r="F12" s="20"/>
      <c r="G12" s="20"/>
      <c r="H12" s="20"/>
    </row>
    <row r="13" spans="1:9" ht="76.5">
      <c r="A13" s="78" t="s">
        <v>58</v>
      </c>
      <c r="B13" s="78"/>
      <c r="C13" s="51" t="s">
        <v>59</v>
      </c>
      <c r="D13" s="59"/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 hidden="1">
      <c r="A14" s="9" t="s">
        <v>53</v>
      </c>
      <c r="B14" s="9" t="s">
        <v>23</v>
      </c>
      <c r="C14" s="51" t="s">
        <v>61</v>
      </c>
      <c r="D14" s="59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59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59">
        <v>101</v>
      </c>
      <c r="E16" s="20"/>
      <c r="F16" s="20"/>
      <c r="G16" s="20"/>
      <c r="H16" s="20"/>
      <c r="I16" s="5"/>
    </row>
    <row r="17" spans="1:9" ht="38.25">
      <c r="A17" s="9" t="s">
        <v>78</v>
      </c>
      <c r="B17" s="9"/>
      <c r="C17" s="27" t="s">
        <v>79</v>
      </c>
      <c r="D17" s="59"/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59"/>
      <c r="E18" s="20"/>
      <c r="F18" s="20"/>
      <c r="G18" s="20"/>
      <c r="H18" s="20"/>
      <c r="I18" s="5"/>
    </row>
    <row r="19" spans="1:9" ht="17.25" customHeight="1">
      <c r="A19" s="9" t="s">
        <v>66</v>
      </c>
      <c r="B19" s="9"/>
      <c r="C19" s="27" t="s">
        <v>24</v>
      </c>
      <c r="D19" s="59"/>
      <c r="E19" s="20"/>
      <c r="F19" s="20"/>
      <c r="G19" s="20"/>
      <c r="H19" s="20"/>
      <c r="I19" s="5"/>
    </row>
    <row r="20" spans="1:9" ht="29.25" customHeight="1">
      <c r="A20" s="78" t="s">
        <v>22</v>
      </c>
      <c r="B20" s="78"/>
      <c r="C20" s="58" t="s">
        <v>73</v>
      </c>
      <c r="D20" s="59">
        <v>55</v>
      </c>
      <c r="E20" s="20"/>
      <c r="F20" s="20"/>
      <c r="G20" s="20"/>
      <c r="H20" s="20"/>
      <c r="I20" s="5"/>
    </row>
    <row r="21" spans="1:9" ht="25.5">
      <c r="A21" s="9" t="s">
        <v>71</v>
      </c>
      <c r="B21" s="9"/>
      <c r="C21" s="11" t="s">
        <v>70</v>
      </c>
      <c r="D21" s="59">
        <v>501</v>
      </c>
      <c r="E21" s="20">
        <v>38.2</v>
      </c>
      <c r="F21" s="20">
        <v>38.3</v>
      </c>
      <c r="G21" s="20">
        <v>38.2</v>
      </c>
      <c r="H21" s="20">
        <v>38.3</v>
      </c>
      <c r="I21" s="5"/>
    </row>
    <row r="22" spans="1:9" ht="25.5" customHeight="1">
      <c r="A22" s="9" t="s">
        <v>72</v>
      </c>
      <c r="B22" s="9"/>
      <c r="C22" s="11" t="s">
        <v>69</v>
      </c>
      <c r="D22" s="59">
        <v>89.934</v>
      </c>
      <c r="E22" s="20"/>
      <c r="F22" s="20"/>
      <c r="G22" s="20"/>
      <c r="H22" s="20"/>
      <c r="I22" s="5"/>
    </row>
    <row r="23" spans="1:9" ht="51" hidden="1">
      <c r="A23" s="55" t="s">
        <v>54</v>
      </c>
      <c r="B23" s="9"/>
      <c r="C23" s="51" t="s">
        <v>76</v>
      </c>
      <c r="D23" s="59"/>
      <c r="E23" s="20"/>
      <c r="F23" s="20"/>
      <c r="G23" s="20"/>
      <c r="H23" s="20"/>
      <c r="I23" s="5"/>
    </row>
    <row r="24" spans="1:10" ht="16.5" customHeight="1">
      <c r="A24" s="73" t="s">
        <v>9</v>
      </c>
      <c r="B24" s="73"/>
      <c r="C24" s="73"/>
      <c r="D24" s="60">
        <f>SUM(D12:D23)</f>
        <v>902.251</v>
      </c>
      <c r="E24" s="21" t="e">
        <f>#REF!+E13+E14+#REF!+#REF!+E21+#REF!+#REF!+#REF!+#REF!+#REF!+#REF!+#REF!+#REF!+#REF!+#REF!+#REF!+#REF!+#REF!+#REF!</f>
        <v>#REF!</v>
      </c>
      <c r="F24" s="21" t="e">
        <f>#REF!+F13+F14+#REF!+#REF!+F21+#REF!+#REF!+#REF!+#REF!+#REF!+#REF!+#REF!+#REF!+#REF!+#REF!+#REF!+#REF!+#REF!+#REF!</f>
        <v>#REF!</v>
      </c>
      <c r="G24" s="21" t="e">
        <f>#REF!+G13+G14+#REF!+#REF!+G21+#REF!+#REF!+#REF!+#REF!+#REF!+#REF!+#REF!+#REF!+#REF!+#REF!+#REF!+#REF!+#REF!+#REF!</f>
        <v>#REF!</v>
      </c>
      <c r="H24" s="21" t="e">
        <f>#REF!+H13+H14+#REF!+#REF!+H21+#REF!+#REF!+#REF!+#REF!+#REF!+#REF!+#REF!+#REF!+#REF!+#REF!+#REF!+#REF!+#REF!+#REF!</f>
        <v>#REF!</v>
      </c>
      <c r="I24" s="5"/>
      <c r="J24" s="5"/>
    </row>
    <row r="25" spans="1:12" ht="27.75" customHeight="1">
      <c r="A25" s="14" t="s">
        <v>16</v>
      </c>
      <c r="B25" s="74" t="s">
        <v>11</v>
      </c>
      <c r="C25" s="74"/>
      <c r="D25" s="60">
        <f>D26</f>
        <v>6352.546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1" t="e">
        <f>H26</f>
        <v>#REF!</v>
      </c>
      <c r="I25" s="1"/>
      <c r="J25" s="5"/>
      <c r="K25" s="5"/>
      <c r="L25" s="5"/>
    </row>
    <row r="26" spans="1:10" ht="25.5" customHeight="1">
      <c r="A26" s="14" t="s">
        <v>10</v>
      </c>
      <c r="B26" s="74" t="s">
        <v>12</v>
      </c>
      <c r="C26" s="74"/>
      <c r="D26" s="60">
        <f>D27+D29</f>
        <v>6352.546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  <c r="I26" s="1"/>
      <c r="J26" s="5"/>
    </row>
    <row r="27" spans="1:8" ht="18" customHeight="1">
      <c r="A27" s="14" t="s">
        <v>13</v>
      </c>
      <c r="B27" s="75" t="s">
        <v>26</v>
      </c>
      <c r="C27" s="75"/>
      <c r="D27" s="60">
        <f>D28</f>
        <v>6203.149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</row>
    <row r="28" spans="1:8" ht="25.5">
      <c r="A28" s="10" t="s">
        <v>83</v>
      </c>
      <c r="B28" s="24"/>
      <c r="C28" s="7" t="s">
        <v>74</v>
      </c>
      <c r="D28" s="59">
        <v>6203.149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0">
        <f>48219.6-12005.7</f>
        <v>36213.899999999994</v>
      </c>
    </row>
    <row r="29" spans="1:8" ht="25.5" customHeight="1">
      <c r="A29" s="14" t="s">
        <v>25</v>
      </c>
      <c r="B29" s="74" t="s">
        <v>27</v>
      </c>
      <c r="C29" s="74"/>
      <c r="D29" s="60">
        <f>D30</f>
        <v>149.397</v>
      </c>
      <c r="E29" s="20"/>
      <c r="F29" s="20"/>
      <c r="G29" s="20"/>
      <c r="H29" s="25"/>
    </row>
    <row r="30" spans="1:8" ht="38.25">
      <c r="A30" s="10" t="s">
        <v>84</v>
      </c>
      <c r="B30" s="7"/>
      <c r="C30" s="7" t="s">
        <v>75</v>
      </c>
      <c r="D30" s="59">
        <v>149.397</v>
      </c>
      <c r="E30" s="20"/>
      <c r="F30" s="20"/>
      <c r="G30" s="20"/>
      <c r="H30" s="25"/>
    </row>
    <row r="31" spans="1:8" ht="38.25" hidden="1">
      <c r="A31" s="10" t="s">
        <v>29</v>
      </c>
      <c r="B31" s="24"/>
      <c r="C31" s="7" t="s">
        <v>30</v>
      </c>
      <c r="D31" s="59"/>
      <c r="E31" s="20"/>
      <c r="F31" s="20"/>
      <c r="G31" s="20"/>
      <c r="H31" s="25"/>
    </row>
    <row r="32" spans="1:9" ht="12.75">
      <c r="A32" s="73" t="s">
        <v>14</v>
      </c>
      <c r="B32" s="73"/>
      <c r="C32" s="73"/>
      <c r="D32" s="60">
        <f>D24+D25</f>
        <v>7254.7970000000005</v>
      </c>
      <c r="E32" s="21" t="e">
        <f>E24+E25</f>
        <v>#REF!</v>
      </c>
      <c r="F32" s="21" t="e">
        <f>F24+F25</f>
        <v>#REF!</v>
      </c>
      <c r="G32" s="21" t="e">
        <f>G24+G25</f>
        <v>#REF!</v>
      </c>
      <c r="H32" s="22" t="e">
        <f>H24+H25</f>
        <v>#REF!</v>
      </c>
      <c r="I32" s="23"/>
    </row>
    <row r="33" spans="1:8" ht="14.25">
      <c r="A33" s="3"/>
      <c r="B33" s="3"/>
      <c r="C33" s="3"/>
      <c r="D33" s="6"/>
      <c r="E33" s="6"/>
      <c r="F33" s="6"/>
      <c r="G33" s="6"/>
      <c r="H33" s="13"/>
    </row>
    <row r="34" spans="1:8" ht="14.25">
      <c r="A34" s="3"/>
      <c r="B34" s="3"/>
      <c r="C34" s="3"/>
      <c r="D34" s="6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/>
      <c r="G35" s="6"/>
      <c r="H35" s="6"/>
    </row>
    <row r="36" spans="1:8" ht="14.25">
      <c r="A36" s="3"/>
      <c r="B36" s="3"/>
      <c r="C36" s="3"/>
      <c r="D36" s="6"/>
      <c r="E36" s="6"/>
      <c r="F36" s="6">
        <f>E21+F21+G21</f>
        <v>114.7</v>
      </c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</sheetData>
  <sheetProtection/>
  <mergeCells count="19">
    <mergeCell ref="A32:C32"/>
    <mergeCell ref="A11:C11"/>
    <mergeCell ref="A13:B13"/>
    <mergeCell ref="B26:C26"/>
    <mergeCell ref="B29:C29"/>
    <mergeCell ref="A20:B20"/>
    <mergeCell ref="A24:C24"/>
    <mergeCell ref="B25:C25"/>
    <mergeCell ref="B27:C27"/>
    <mergeCell ref="A1:D1"/>
    <mergeCell ref="A2:D2"/>
    <mergeCell ref="A4:D4"/>
    <mergeCell ref="A6:H6"/>
    <mergeCell ref="A3:D3"/>
    <mergeCell ref="A10:B10"/>
    <mergeCell ref="E8:H8"/>
    <mergeCell ref="A8:B9"/>
    <mergeCell ref="C8:C9"/>
    <mergeCell ref="D8:D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38</v>
      </c>
      <c r="B1" s="80"/>
      <c r="C1" s="80"/>
      <c r="D1" s="80"/>
      <c r="E1" s="47"/>
      <c r="F1" s="47"/>
      <c r="G1" s="47"/>
      <c r="H1" s="47"/>
    </row>
    <row r="2" spans="1:8" s="28" customFormat="1" ht="15" customHeight="1">
      <c r="A2" s="79"/>
      <c r="B2" s="79"/>
      <c r="C2" s="79"/>
      <c r="D2" s="79"/>
      <c r="E2" s="48"/>
      <c r="F2" s="48"/>
      <c r="G2" s="48"/>
      <c r="H2" s="48"/>
    </row>
    <row r="3" spans="1:8" s="28" customFormat="1" ht="15" customHeight="1">
      <c r="A3" s="79"/>
      <c r="B3" s="79"/>
      <c r="C3" s="79"/>
      <c r="D3" s="79"/>
      <c r="E3" s="48"/>
      <c r="F3" s="48"/>
      <c r="G3" s="48"/>
      <c r="H3" s="48"/>
    </row>
    <row r="4" spans="1:8" s="28" customFormat="1" ht="15" customHeight="1">
      <c r="A4" s="79" t="s">
        <v>107</v>
      </c>
      <c r="B4" s="79"/>
      <c r="C4" s="79"/>
      <c r="D4" s="79"/>
      <c r="E4" s="48"/>
      <c r="F4" s="48"/>
      <c r="G4" s="48"/>
      <c r="H4" s="48"/>
    </row>
    <row r="5" spans="1:8" ht="12.75">
      <c r="A5" s="2"/>
      <c r="B5" s="47"/>
      <c r="C5" s="47"/>
      <c r="D5" s="49"/>
      <c r="E5" s="50"/>
      <c r="F5" s="50"/>
      <c r="G5" s="50"/>
      <c r="H5" s="50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47"/>
      <c r="B7" s="47"/>
      <c r="C7" s="47"/>
      <c r="D7" s="63" t="s">
        <v>77</v>
      </c>
      <c r="E7" s="49"/>
      <c r="F7" s="49"/>
      <c r="G7" s="49"/>
      <c r="H7" s="49"/>
    </row>
    <row r="8" spans="1:9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  <c r="I8" s="69"/>
    </row>
    <row r="9" spans="1:9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  <c r="I9" s="69"/>
    </row>
    <row r="10" spans="1:9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69"/>
    </row>
    <row r="11" spans="1:9" ht="12.75">
      <c r="A11" s="77" t="s">
        <v>8</v>
      </c>
      <c r="B11" s="77"/>
      <c r="C11" s="77"/>
      <c r="D11" s="61"/>
      <c r="E11" s="26"/>
      <c r="F11" s="26"/>
      <c r="G11" s="26"/>
      <c r="H11" s="26"/>
      <c r="I11" s="69"/>
    </row>
    <row r="12" spans="1:9" ht="15.75" customHeight="1">
      <c r="A12" s="10" t="s">
        <v>15</v>
      </c>
      <c r="B12" s="14"/>
      <c r="C12" s="51" t="s">
        <v>57</v>
      </c>
      <c r="D12" s="59">
        <f>брат!D12+гвард!D12+бено!D12+знам!D12+внаур!D12+надт!D12+мекен!D12+подг!D12+зебир!D12+калаус!D12+комар!D12+гораг!D12</f>
        <v>3309.1000000000004</v>
      </c>
      <c r="E12" s="20"/>
      <c r="F12" s="20"/>
      <c r="G12" s="20"/>
      <c r="H12" s="20"/>
      <c r="I12" s="69"/>
    </row>
    <row r="13" spans="1:9" ht="15.75" customHeight="1">
      <c r="A13" s="78" t="s">
        <v>58</v>
      </c>
      <c r="B13" s="78"/>
      <c r="C13" s="51" t="s">
        <v>59</v>
      </c>
      <c r="D13" s="59">
        <f>брат!D13+гвард!D13+бено!D13+знам!D13+внаур!D13+надт!D13+мекен!D13+подг!D13+комар!D13</f>
        <v>17.599999999999998</v>
      </c>
      <c r="E13" s="20">
        <v>29.8</v>
      </c>
      <c r="F13" s="20">
        <v>29.7</v>
      </c>
      <c r="G13" s="20">
        <v>29.8</v>
      </c>
      <c r="H13" s="20">
        <v>29.7</v>
      </c>
      <c r="I13" s="69"/>
    </row>
    <row r="14" spans="1:9" ht="15.75" customHeight="1">
      <c r="A14" s="9" t="s">
        <v>53</v>
      </c>
      <c r="B14" s="9" t="s">
        <v>23</v>
      </c>
      <c r="C14" s="51" t="s">
        <v>61</v>
      </c>
      <c r="D14" s="59">
        <f>брат!D14+гвард!D14+бено!D14+знам!D14+внаур!D14+надт!D14+мекен!D14+подг!D14+зебир!D14+калаус!D14+комар!D14+гораг!D14</f>
        <v>1</v>
      </c>
      <c r="E14" s="20">
        <v>22</v>
      </c>
      <c r="F14" s="20">
        <v>22</v>
      </c>
      <c r="G14" s="20">
        <v>22</v>
      </c>
      <c r="H14" s="20">
        <v>22</v>
      </c>
      <c r="I14" s="69"/>
    </row>
    <row r="15" spans="1:9" ht="15.75" customHeight="1">
      <c r="A15" s="9" t="s">
        <v>51</v>
      </c>
      <c r="B15" s="9"/>
      <c r="C15" s="27" t="s">
        <v>35</v>
      </c>
      <c r="D15" s="59">
        <f>брат!D15+гвард!D15+бено!D15+знам!D15+внаур!D15+надт!D15+мекен!D15+подг!D15+зебир!D15+калаус!D15+комар!D15+гораг!D15</f>
        <v>736.2500000000001</v>
      </c>
      <c r="E15" s="20"/>
      <c r="F15" s="20"/>
      <c r="G15" s="20"/>
      <c r="H15" s="20"/>
      <c r="I15" s="69"/>
    </row>
    <row r="16" spans="1:9" ht="15.75" customHeight="1">
      <c r="A16" s="9" t="s">
        <v>52</v>
      </c>
      <c r="B16" s="9"/>
      <c r="C16" s="27" t="s">
        <v>36</v>
      </c>
      <c r="D16" s="59">
        <f>брат!D16+гвард!D16+бено!D16+знам!D16+внаур!D16+надт!D16+мекен!D16+подг!D16+комар!D16+гораг!D16</f>
        <v>1057.75</v>
      </c>
      <c r="E16" s="20"/>
      <c r="F16" s="20"/>
      <c r="G16" s="20"/>
      <c r="H16" s="20"/>
      <c r="I16" s="69"/>
    </row>
    <row r="17" spans="1:9" ht="15.75" customHeight="1">
      <c r="A17" s="9" t="s">
        <v>78</v>
      </c>
      <c r="B17" s="9"/>
      <c r="C17" s="27" t="s">
        <v>79</v>
      </c>
      <c r="D17" s="59">
        <f>гвард!D17+бено!D17+знам!D17+внаур!D17+надт!D17+гораг!D17</f>
        <v>0</v>
      </c>
      <c r="E17" s="20"/>
      <c r="F17" s="20"/>
      <c r="G17" s="20"/>
      <c r="H17" s="20"/>
      <c r="I17" s="69"/>
    </row>
    <row r="18" spans="1:9" ht="15.75" customHeight="1">
      <c r="A18" s="9" t="s">
        <v>62</v>
      </c>
      <c r="B18" s="9"/>
      <c r="C18" s="51" t="s">
        <v>63</v>
      </c>
      <c r="D18" s="59">
        <f>брат!D17+гвард!D18+бено!D18+знам!D18+внаур!D18+надт!D18+мекен!D17+подг!D17+зебир!D17+калаус!D17+комар!D17+гораг!D18</f>
        <v>0</v>
      </c>
      <c r="E18" s="20"/>
      <c r="F18" s="20"/>
      <c r="G18" s="20"/>
      <c r="H18" s="20"/>
      <c r="I18" s="69"/>
    </row>
    <row r="19" spans="1:9" ht="15.75" customHeight="1">
      <c r="A19" s="9" t="s">
        <v>66</v>
      </c>
      <c r="B19" s="9"/>
      <c r="C19" s="27" t="s">
        <v>24</v>
      </c>
      <c r="D19" s="59">
        <f>брат!D18+гвард!D19+бено!D19+знам!D19+внаур!D19+надт!D19+мекен!D18+подг!D18+зебир!D18+калаус!D18+комар!D18+гораг!D19</f>
        <v>299.208</v>
      </c>
      <c r="E19" s="20"/>
      <c r="F19" s="20"/>
      <c r="G19" s="20"/>
      <c r="H19" s="20"/>
      <c r="I19" s="69"/>
    </row>
    <row r="20" spans="1:9" ht="15.75" customHeight="1">
      <c r="A20" s="9" t="s">
        <v>80</v>
      </c>
      <c r="B20" s="9"/>
      <c r="C20" s="27" t="s">
        <v>81</v>
      </c>
      <c r="D20" s="59">
        <f>внаур!D20</f>
        <v>0</v>
      </c>
      <c r="E20" s="20"/>
      <c r="F20" s="20"/>
      <c r="G20" s="20"/>
      <c r="H20" s="20"/>
      <c r="I20" s="69"/>
    </row>
    <row r="21" spans="1:9" ht="15.75" customHeight="1">
      <c r="A21" s="78" t="s">
        <v>22</v>
      </c>
      <c r="B21" s="78"/>
      <c r="C21" s="8" t="s">
        <v>21</v>
      </c>
      <c r="D21" s="59">
        <f>брат!D19+гвард!D20+бено!D20+знам!D20+внаур!D21+надт!D20+мекен!D19+подг!D19+зебир!D19+калаус!D19+комар!D19+гораг!D20</f>
        <v>2184</v>
      </c>
      <c r="E21" s="20"/>
      <c r="F21" s="20"/>
      <c r="G21" s="20"/>
      <c r="H21" s="20"/>
      <c r="I21" s="69"/>
    </row>
    <row r="22" spans="1:9" ht="15.75" customHeight="1">
      <c r="A22" s="9" t="s">
        <v>71</v>
      </c>
      <c r="B22" s="9"/>
      <c r="C22" s="11" t="s">
        <v>70</v>
      </c>
      <c r="D22" s="59">
        <f>брат!D20+гвард!D21+бено!D21+знам!D21+внаур!D22+надт!D21+мекен!D20+подг!D20+зебир!D20+калаус!D20+комар!D20+гораг!D21</f>
        <v>3574.968</v>
      </c>
      <c r="E22" s="20">
        <v>38.2</v>
      </c>
      <c r="F22" s="20">
        <v>38.3</v>
      </c>
      <c r="G22" s="20">
        <v>38.2</v>
      </c>
      <c r="H22" s="20">
        <v>38.3</v>
      </c>
      <c r="I22" s="69"/>
    </row>
    <row r="23" spans="1:9" ht="15.75" customHeight="1">
      <c r="A23" s="9" t="s">
        <v>72</v>
      </c>
      <c r="B23" s="9"/>
      <c r="C23" s="11" t="s">
        <v>69</v>
      </c>
      <c r="D23" s="59">
        <f>брат!D21+гвард!D22+бено!D22+знам!D22+внаур!D23+надт!D22+мекен!D21+подг!D21+зебир!D21+калаус!D21+комар!D21+гораг!D22</f>
        <v>4218.396</v>
      </c>
      <c r="E23" s="20"/>
      <c r="F23" s="20"/>
      <c r="G23" s="20"/>
      <c r="H23" s="20"/>
      <c r="I23" s="69"/>
    </row>
    <row r="24" spans="1:9" ht="15.75" customHeight="1">
      <c r="A24" s="52" t="s">
        <v>54</v>
      </c>
      <c r="B24" s="9"/>
      <c r="C24" s="51" t="s">
        <v>55</v>
      </c>
      <c r="D24" s="59">
        <f>бено!D23+знам!D23+надт!D24</f>
        <v>157.603</v>
      </c>
      <c r="E24" s="20"/>
      <c r="F24" s="20"/>
      <c r="G24" s="20"/>
      <c r="H24" s="20"/>
      <c r="I24" s="69"/>
    </row>
    <row r="25" spans="1:9" ht="15.75" customHeight="1">
      <c r="A25" s="9" t="s">
        <v>67</v>
      </c>
      <c r="B25" s="9"/>
      <c r="C25" s="51" t="s">
        <v>68</v>
      </c>
      <c r="D25" s="59">
        <f>брат!D23+гвард!D24+бено!D24+знам!D24+внаур!D25+надт!D24+мекен!D23+подг!D23+зебир!D23+калаус!D23+комар!D23+гораг!D24</f>
        <v>12051.437</v>
      </c>
      <c r="E25" s="20"/>
      <c r="F25" s="20"/>
      <c r="G25" s="20"/>
      <c r="H25" s="20"/>
      <c r="I25" s="69"/>
    </row>
    <row r="26" spans="1:10" ht="15.75" customHeight="1">
      <c r="A26" s="73" t="s">
        <v>9</v>
      </c>
      <c r="B26" s="73"/>
      <c r="C26" s="73"/>
      <c r="D26" s="60">
        <f>D12+D13+D14+D15+D16+D17+D18+D19+D20+D21+D22+D23+D24</f>
        <v>15555.875</v>
      </c>
      <c r="E26" s="21" t="e">
        <f>#REF!+E13+E14+#REF!+#REF!+E22+#REF!+#REF!+#REF!+#REF!+#REF!+#REF!+#REF!+#REF!+#REF!+#REF!+#REF!+#REF!+#REF!+#REF!</f>
        <v>#REF!</v>
      </c>
      <c r="F26" s="21" t="e">
        <f>#REF!+F13+F14+#REF!+#REF!+F22+#REF!+#REF!+#REF!+#REF!+#REF!+#REF!+#REF!+#REF!+#REF!+#REF!+#REF!+#REF!+#REF!+#REF!</f>
        <v>#REF!</v>
      </c>
      <c r="G26" s="21" t="e">
        <f>#REF!+G13+G14+#REF!+#REF!+G22+#REF!+#REF!+#REF!+#REF!+#REF!+#REF!+#REF!+#REF!+#REF!+#REF!+#REF!+#REF!+#REF!+#REF!</f>
        <v>#REF!</v>
      </c>
      <c r="H26" s="21" t="e">
        <f>#REF!+H13+H14+#REF!+#REF!+H22+#REF!+#REF!+#REF!+#REF!+#REF!+#REF!+#REF!+#REF!+#REF!+#REF!+#REF!+#REF!+#REF!+#REF!</f>
        <v>#REF!</v>
      </c>
      <c r="I26" s="69"/>
      <c r="J26" s="5"/>
    </row>
    <row r="27" spans="1:10" ht="15.75" customHeight="1">
      <c r="A27" s="14" t="s">
        <v>16</v>
      </c>
      <c r="B27" s="14"/>
      <c r="C27" s="54" t="s">
        <v>64</v>
      </c>
      <c r="D27" s="60">
        <f>D28</f>
        <v>63010.808000000005</v>
      </c>
      <c r="E27" s="21"/>
      <c r="F27" s="21"/>
      <c r="G27" s="21"/>
      <c r="H27" s="21"/>
      <c r="I27" s="69"/>
      <c r="J27" s="5"/>
    </row>
    <row r="28" spans="1:10" ht="15.75" customHeight="1">
      <c r="A28" s="14" t="s">
        <v>10</v>
      </c>
      <c r="B28" s="14"/>
      <c r="C28" s="54" t="s">
        <v>65</v>
      </c>
      <c r="D28" s="60">
        <f>D29+D32</f>
        <v>63010.808000000005</v>
      </c>
      <c r="E28" s="21"/>
      <c r="F28" s="21"/>
      <c r="G28" s="21"/>
      <c r="H28" s="21"/>
      <c r="I28" s="69"/>
      <c r="J28" s="5"/>
    </row>
    <row r="29" spans="1:9" ht="15.75" customHeight="1">
      <c r="A29" s="14" t="s">
        <v>13</v>
      </c>
      <c r="B29" s="75" t="s">
        <v>26</v>
      </c>
      <c r="C29" s="75"/>
      <c r="D29" s="60">
        <f>D30+D31</f>
        <v>61295.775</v>
      </c>
      <c r="E29" s="21">
        <f>E30+E31</f>
        <v>36213.899999999994</v>
      </c>
      <c r="F29" s="21">
        <f>F30+F31</f>
        <v>36213.899999999994</v>
      </c>
      <c r="G29" s="21">
        <f>G30+G31</f>
        <v>36213.899999999994</v>
      </c>
      <c r="H29" s="21">
        <f>H30+H31</f>
        <v>36213.899999999994</v>
      </c>
      <c r="I29" s="69"/>
    </row>
    <row r="30" spans="1:9" ht="15.75" customHeight="1">
      <c r="A30" s="10" t="s">
        <v>83</v>
      </c>
      <c r="B30" s="24"/>
      <c r="C30" s="7" t="s">
        <v>74</v>
      </c>
      <c r="D30" s="59">
        <f>брат!D28+гвард!D28+бено!D28+знам!D28+внаур!D29+надт!D29+мекен!D27+подг!D27+зебир!D27+калаус!D27+комар!D27+гораг!D28</f>
        <v>61295.775</v>
      </c>
      <c r="E30" s="20">
        <f>48219.6-12005.7</f>
        <v>36213.899999999994</v>
      </c>
      <c r="F30" s="20">
        <f>48219.6-12005.7</f>
        <v>36213.899999999994</v>
      </c>
      <c r="G30" s="20">
        <f>48219.6-12005.7</f>
        <v>36213.899999999994</v>
      </c>
      <c r="H30" s="20">
        <f>48219.6-12005.7</f>
        <v>36213.899999999994</v>
      </c>
      <c r="I30" s="69"/>
    </row>
    <row r="31" spans="1:9" ht="15.75" customHeight="1">
      <c r="A31" s="10" t="s">
        <v>17</v>
      </c>
      <c r="B31" s="75" t="s">
        <v>18</v>
      </c>
      <c r="C31" s="75"/>
      <c r="D31" s="59">
        <f>E31+F31+G31+H31</f>
        <v>0</v>
      </c>
      <c r="E31" s="20"/>
      <c r="F31" s="20"/>
      <c r="G31" s="20"/>
      <c r="H31" s="20"/>
      <c r="I31" s="69"/>
    </row>
    <row r="32" spans="1:9" ht="15.75" customHeight="1">
      <c r="A32" s="14" t="s">
        <v>25</v>
      </c>
      <c r="B32" s="74" t="s">
        <v>27</v>
      </c>
      <c r="C32" s="74"/>
      <c r="D32" s="60">
        <f>D34+D35</f>
        <v>1715.033</v>
      </c>
      <c r="E32" s="21" t="e">
        <f>E34+#REF!+#REF!+#REF!+#REF!+#REF!+#REF!+#REF!+#REF!+E33+#REF!+#REF!+#REF!+#REF!+#REF!</f>
        <v>#REF!</v>
      </c>
      <c r="F32" s="21" t="e">
        <f>F34+#REF!+#REF!+#REF!+#REF!+#REF!+#REF!+#REF!+#REF!+F33+#REF!+#REF!+#REF!+#REF!+#REF!</f>
        <v>#REF!</v>
      </c>
      <c r="G32" s="21" t="e">
        <f>G34+#REF!+#REF!+#REF!+#REF!+#REF!+#REF!+#REF!+#REF!+G33+#REF!+#REF!+#REF!+#REF!+#REF!</f>
        <v>#REF!</v>
      </c>
      <c r="H32" s="21" t="e">
        <f>H34+#REF!+#REF!+#REF!+#REF!+#REF!+#REF!+#REF!+#REF!+H33+#REF!+#REF!+#REF!+#REF!+#REF!</f>
        <v>#REF!</v>
      </c>
      <c r="I32" s="69"/>
    </row>
    <row r="33" spans="1:9" ht="15.75" customHeight="1">
      <c r="A33" s="10" t="s">
        <v>20</v>
      </c>
      <c r="B33" s="24"/>
      <c r="C33" s="7" t="s">
        <v>19</v>
      </c>
      <c r="D33" s="59">
        <f>E33+F33+G33+H33</f>
        <v>0</v>
      </c>
      <c r="E33" s="20"/>
      <c r="F33" s="20"/>
      <c r="G33" s="20"/>
      <c r="H33" s="20"/>
      <c r="I33" s="69"/>
    </row>
    <row r="34" spans="1:10" ht="15.75" customHeight="1">
      <c r="A34" s="10" t="s">
        <v>84</v>
      </c>
      <c r="B34" s="7"/>
      <c r="C34" s="7" t="s">
        <v>75</v>
      </c>
      <c r="D34" s="59">
        <f>брат!D32+гвард!D30+бено!D31+знам!D30+внаур!D31+надт!D31+мекен!D29+подг!D29+зебир!D29+калаус!D29+комар!D29+гораг!D30</f>
        <v>1715.033</v>
      </c>
      <c r="E34" s="20">
        <f>1710+27</f>
        <v>1737</v>
      </c>
      <c r="F34" s="20">
        <f>1710+27</f>
        <v>1737</v>
      </c>
      <c r="G34" s="20">
        <f>1710+27</f>
        <v>1737</v>
      </c>
      <c r="H34" s="25">
        <f>1710+27</f>
        <v>1737</v>
      </c>
      <c r="I34" s="70"/>
      <c r="J34" s="53"/>
    </row>
    <row r="35" spans="1:9" ht="15.75" customHeight="1">
      <c r="A35" s="10" t="s">
        <v>29</v>
      </c>
      <c r="B35" s="24"/>
      <c r="C35" s="7" t="s">
        <v>30</v>
      </c>
      <c r="D35" s="59">
        <f>брат!D33+гвард!D31+бено!D32+знам!D31+внаур!D32+надт!D32+мекен!D30+подг!D30+зебир!D30+калаус!D30+комар!D30+гораг!D31</f>
        <v>0</v>
      </c>
      <c r="E35" s="20"/>
      <c r="F35" s="20"/>
      <c r="G35" s="20"/>
      <c r="H35" s="25"/>
      <c r="I35" s="69"/>
    </row>
    <row r="36" spans="1:9" ht="15.75" customHeight="1">
      <c r="A36" s="73" t="s">
        <v>14</v>
      </c>
      <c r="B36" s="73"/>
      <c r="C36" s="73"/>
      <c r="D36" s="60">
        <f>брат!D34+гвард!D32+бено!D33+знам!D32+внаур!D33+надт!D33+мекен!D31+подг!D31+зебир!D31+калаус!D31+комар!D31+гораг!D32</f>
        <v>78566.683</v>
      </c>
      <c r="E36" s="21" t="e">
        <f>#REF!+#REF!</f>
        <v>#REF!</v>
      </c>
      <c r="F36" s="21" t="e">
        <f>#REF!+#REF!</f>
        <v>#REF!</v>
      </c>
      <c r="G36" s="21" t="e">
        <f>#REF!+#REF!</f>
        <v>#REF!</v>
      </c>
      <c r="H36" s="22" t="e">
        <f>#REF!+#REF!</f>
        <v>#REF!</v>
      </c>
      <c r="I36" s="71"/>
    </row>
    <row r="37" spans="1:9" ht="12.75">
      <c r="A37" s="17"/>
      <c r="B37" s="17"/>
      <c r="C37" s="17"/>
      <c r="D37" s="18"/>
      <c r="E37" s="19"/>
      <c r="F37" s="19"/>
      <c r="G37" s="19"/>
      <c r="H37" s="19"/>
      <c r="I37" s="69"/>
    </row>
    <row r="38" spans="1:9" ht="15.75" customHeight="1">
      <c r="A38" s="90"/>
      <c r="B38" s="90"/>
      <c r="C38" s="90"/>
      <c r="D38" s="90"/>
      <c r="E38" s="6"/>
      <c r="F38" s="6"/>
      <c r="G38" s="6"/>
      <c r="H38" s="13"/>
      <c r="I38" s="69"/>
    </row>
    <row r="39" spans="1:8" ht="13.5" customHeight="1">
      <c r="A39" s="90"/>
      <c r="B39" s="90"/>
      <c r="C39" s="90"/>
      <c r="D39" s="90"/>
      <c r="E39" s="6"/>
      <c r="F39" s="6"/>
      <c r="G39" s="6"/>
      <c r="H39" s="6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6"/>
    </row>
    <row r="42" spans="1:8" ht="14.25">
      <c r="A42" s="3"/>
      <c r="B42" s="3"/>
      <c r="C42" s="3"/>
      <c r="D42" s="6"/>
      <c r="E42" s="6"/>
      <c r="F42" s="6"/>
      <c r="G42" s="6"/>
      <c r="H42" s="6"/>
    </row>
    <row r="43" spans="1:8" ht="14.25">
      <c r="A43" s="3"/>
      <c r="B43" s="3"/>
      <c r="C43" s="3"/>
      <c r="D43" s="6"/>
      <c r="E43" s="6"/>
      <c r="F43" s="6" t="e">
        <f>#REF!+#REF!+#REF!</f>
        <v>#REF!</v>
      </c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3"/>
      <c r="B46" s="3"/>
      <c r="C46" s="3"/>
      <c r="D46" s="6"/>
      <c r="E46" s="6"/>
      <c r="F46" s="6"/>
      <c r="G46" s="6"/>
      <c r="H46" s="13"/>
    </row>
    <row r="47" spans="1:8" ht="14.25">
      <c r="A47" s="3"/>
      <c r="B47" s="3"/>
      <c r="C47" s="3"/>
      <c r="D47" s="6"/>
      <c r="E47" s="6"/>
      <c r="F47" s="6"/>
      <c r="G47" s="6"/>
      <c r="H47" s="13"/>
    </row>
    <row r="48" spans="1:8" ht="14.25">
      <c r="A48" s="3"/>
      <c r="B48" s="3"/>
      <c r="C48" s="3"/>
      <c r="D48" s="6"/>
      <c r="E48" s="6"/>
      <c r="F48" s="6"/>
      <c r="G48" s="6"/>
      <c r="H48" s="13"/>
    </row>
    <row r="49" spans="1:8" ht="14.25">
      <c r="A49" s="3"/>
      <c r="B49" s="3"/>
      <c r="C49" s="3"/>
      <c r="D49" s="6"/>
      <c r="E49" s="6"/>
      <c r="F49" s="6"/>
      <c r="G49" s="6"/>
      <c r="H49" s="13"/>
    </row>
    <row r="50" spans="1:8" ht="14.25">
      <c r="A50" s="3"/>
      <c r="B50" s="3"/>
      <c r="C50" s="3"/>
      <c r="D50" s="6"/>
      <c r="E50" s="6"/>
      <c r="F50" s="6"/>
      <c r="G50" s="6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  <row r="52" spans="1:8" ht="14.25">
      <c r="A52" s="4"/>
      <c r="B52" s="4"/>
      <c r="C52" s="4"/>
      <c r="D52" s="13"/>
      <c r="E52" s="13"/>
      <c r="F52" s="13"/>
      <c r="G52" s="13"/>
      <c r="H52" s="13"/>
    </row>
    <row r="53" spans="1:8" ht="14.25">
      <c r="A53" s="4"/>
      <c r="B53" s="4"/>
      <c r="C53" s="4"/>
      <c r="D53" s="13"/>
      <c r="E53" s="13"/>
      <c r="F53" s="13"/>
      <c r="G53" s="13"/>
      <c r="H53" s="13"/>
    </row>
    <row r="54" spans="1:8" ht="14.25">
      <c r="A54" s="4"/>
      <c r="B54" s="4"/>
      <c r="C54" s="4"/>
      <c r="D54" s="13"/>
      <c r="E54" s="13"/>
      <c r="F54" s="13"/>
      <c r="G54" s="13"/>
      <c r="H54" s="13"/>
    </row>
    <row r="55" spans="1:8" ht="14.25">
      <c r="A55" s="4"/>
      <c r="B55" s="4"/>
      <c r="C55" s="4"/>
      <c r="D55" s="13"/>
      <c r="E55" s="13"/>
      <c r="F55" s="13"/>
      <c r="G55" s="13"/>
      <c r="H55" s="13"/>
    </row>
    <row r="56" spans="1:8" ht="14.25">
      <c r="A56" s="4"/>
      <c r="B56" s="4"/>
      <c r="C56" s="4"/>
      <c r="D56" s="13"/>
      <c r="E56" s="13"/>
      <c r="F56" s="13"/>
      <c r="G56" s="13"/>
      <c r="H56" s="13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20">
    <mergeCell ref="E8:H8"/>
    <mergeCell ref="A8:B9"/>
    <mergeCell ref="C8:C9"/>
    <mergeCell ref="D8:D9"/>
    <mergeCell ref="A39:D39"/>
    <mergeCell ref="A36:C36"/>
    <mergeCell ref="B29:C29"/>
    <mergeCell ref="B32:C32"/>
    <mergeCell ref="A38:D38"/>
    <mergeCell ref="B31:C31"/>
    <mergeCell ref="A1:D1"/>
    <mergeCell ref="A2:D2"/>
    <mergeCell ref="A4:D4"/>
    <mergeCell ref="A3:D3"/>
    <mergeCell ref="A26:C26"/>
    <mergeCell ref="A13:B13"/>
    <mergeCell ref="A21:B21"/>
    <mergeCell ref="A10:B10"/>
    <mergeCell ref="A11:C11"/>
    <mergeCell ref="A6:H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6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41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86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87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8"/>
      <c r="B7" s="38"/>
      <c r="C7" s="38"/>
      <c r="D7" s="63" t="s">
        <v>77</v>
      </c>
      <c r="E7" s="38"/>
      <c r="F7" s="38"/>
      <c r="G7" s="38"/>
      <c r="H7" s="38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9" ht="56.25" customHeight="1">
      <c r="A12" s="78" t="s">
        <v>15</v>
      </c>
      <c r="B12" s="78"/>
      <c r="C12" s="51" t="s">
        <v>57</v>
      </c>
      <c r="D12" s="59">
        <v>290.875</v>
      </c>
      <c r="E12" s="20">
        <v>9126.8</v>
      </c>
      <c r="F12" s="20">
        <v>10495.8</v>
      </c>
      <c r="G12" s="20">
        <v>11864.8</v>
      </c>
      <c r="H12" s="20">
        <v>14146.6</v>
      </c>
      <c r="I12" s="5"/>
    </row>
    <row r="13" spans="1:9" ht="76.5">
      <c r="A13" s="78" t="s">
        <v>58</v>
      </c>
      <c r="B13" s="78"/>
      <c r="C13" s="51" t="s">
        <v>59</v>
      </c>
      <c r="D13" s="59">
        <v>6.821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/>
      <c r="C14" s="51" t="s">
        <v>61</v>
      </c>
      <c r="D14" s="59"/>
      <c r="E14" s="20"/>
      <c r="F14" s="20"/>
      <c r="G14" s="20"/>
      <c r="H14" s="20"/>
      <c r="I14" s="5"/>
    </row>
    <row r="15" spans="1:9" ht="25.5">
      <c r="A15" s="9" t="s">
        <v>51</v>
      </c>
      <c r="B15" s="9"/>
      <c r="C15" s="27" t="s">
        <v>35</v>
      </c>
      <c r="D15" s="59">
        <v>92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59">
        <v>39</v>
      </c>
      <c r="E16" s="20"/>
      <c r="F16" s="20"/>
      <c r="G16" s="20"/>
      <c r="H16" s="20"/>
      <c r="I16" s="5"/>
    </row>
    <row r="17" spans="1:9" ht="38.25">
      <c r="A17" s="9" t="s">
        <v>78</v>
      </c>
      <c r="B17" s="9"/>
      <c r="C17" s="27" t="s">
        <v>79</v>
      </c>
      <c r="D17" s="59"/>
      <c r="E17" s="20"/>
      <c r="F17" s="20"/>
      <c r="G17" s="20"/>
      <c r="H17" s="20"/>
      <c r="I17" s="5"/>
    </row>
    <row r="18" spans="1:9" ht="25.5" hidden="1">
      <c r="A18" s="9" t="s">
        <v>62</v>
      </c>
      <c r="B18" s="9"/>
      <c r="C18" s="51" t="s">
        <v>63</v>
      </c>
      <c r="D18" s="59"/>
      <c r="E18" s="20"/>
      <c r="F18" s="20"/>
      <c r="G18" s="20"/>
      <c r="H18" s="20"/>
      <c r="I18" s="5"/>
    </row>
    <row r="19" spans="1:9" ht="25.5">
      <c r="A19" s="9" t="s">
        <v>66</v>
      </c>
      <c r="B19" s="9"/>
      <c r="C19" s="27" t="s">
        <v>24</v>
      </c>
      <c r="D19" s="59">
        <v>77</v>
      </c>
      <c r="E19" s="20"/>
      <c r="F19" s="20"/>
      <c r="G19" s="20"/>
      <c r="H19" s="20"/>
      <c r="I19" s="5"/>
    </row>
    <row r="20" spans="1:9" ht="24.75" customHeight="1">
      <c r="A20" s="78" t="s">
        <v>22</v>
      </c>
      <c r="B20" s="78"/>
      <c r="C20" s="56" t="s">
        <v>73</v>
      </c>
      <c r="D20" s="59">
        <v>204</v>
      </c>
      <c r="E20" s="20">
        <v>18.8</v>
      </c>
      <c r="F20" s="20">
        <v>18.7</v>
      </c>
      <c r="G20" s="20">
        <v>18.8</v>
      </c>
      <c r="H20" s="20">
        <v>18.7</v>
      </c>
      <c r="I20" s="5"/>
    </row>
    <row r="21" spans="1:9" ht="25.5">
      <c r="A21" s="9" t="s">
        <v>71</v>
      </c>
      <c r="B21" s="9"/>
      <c r="C21" s="11" t="s">
        <v>70</v>
      </c>
      <c r="D21" s="59">
        <v>580.368</v>
      </c>
      <c r="E21" s="20">
        <v>38.2</v>
      </c>
      <c r="F21" s="20">
        <v>38.3</v>
      </c>
      <c r="G21" s="20">
        <v>38.2</v>
      </c>
      <c r="H21" s="20">
        <v>38.3</v>
      </c>
      <c r="I21" s="5"/>
    </row>
    <row r="22" spans="1:9" ht="25.5">
      <c r="A22" s="9" t="s">
        <v>72</v>
      </c>
      <c r="B22" s="9"/>
      <c r="C22" s="11" t="s">
        <v>69</v>
      </c>
      <c r="D22" s="59">
        <v>586.453</v>
      </c>
      <c r="E22" s="20"/>
      <c r="F22" s="20"/>
      <c r="G22" s="20"/>
      <c r="H22" s="20"/>
      <c r="I22" s="5"/>
    </row>
    <row r="23" spans="1:9" ht="51" hidden="1">
      <c r="A23" s="9" t="s">
        <v>54</v>
      </c>
      <c r="B23" s="9"/>
      <c r="C23" s="51" t="s">
        <v>76</v>
      </c>
      <c r="D23" s="59"/>
      <c r="E23" s="20"/>
      <c r="F23" s="20"/>
      <c r="G23" s="20"/>
      <c r="H23" s="20"/>
      <c r="I23" s="5"/>
    </row>
    <row r="24" spans="1:10" ht="16.5" customHeight="1">
      <c r="A24" s="73" t="s">
        <v>9</v>
      </c>
      <c r="B24" s="73"/>
      <c r="C24" s="73"/>
      <c r="D24" s="60">
        <f>SUM(D12:D23)</f>
        <v>1876.517</v>
      </c>
      <c r="E24" s="21" t="e">
        <f>E12+E13+#REF!+#REF!+E20+E21+#REF!+#REF!+#REF!+#REF!+#REF!+#REF!+#REF!+#REF!+#REF!+#REF!+#REF!+#REF!+#REF!+#REF!</f>
        <v>#REF!</v>
      </c>
      <c r="F24" s="21" t="e">
        <f>F12+F13+#REF!+#REF!+F20+F21+#REF!+#REF!+#REF!+#REF!+#REF!+#REF!+#REF!+#REF!+#REF!+#REF!+#REF!+#REF!+#REF!+#REF!</f>
        <v>#REF!</v>
      </c>
      <c r="G24" s="21" t="e">
        <f>G12+G13+#REF!+#REF!+G20+G21+#REF!+#REF!+#REF!+#REF!+#REF!+#REF!+#REF!+#REF!+#REF!+#REF!+#REF!+#REF!+#REF!+#REF!</f>
        <v>#REF!</v>
      </c>
      <c r="H24" s="21" t="e">
        <f>H12+H13+#REF!+#REF!+H20+H21+#REF!+#REF!+#REF!+#REF!+#REF!+#REF!+#REF!+#REF!+#REF!+#REF!+#REF!+#REF!+#REF!+#REF!</f>
        <v>#REF!</v>
      </c>
      <c r="I24" s="5"/>
      <c r="J24" s="5"/>
    </row>
    <row r="25" spans="1:12" ht="25.5" customHeight="1">
      <c r="A25" s="14" t="s">
        <v>16</v>
      </c>
      <c r="B25" s="74" t="s">
        <v>11</v>
      </c>
      <c r="C25" s="74"/>
      <c r="D25" s="60">
        <f>D26</f>
        <v>6191.306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1" t="e">
        <f>H26</f>
        <v>#REF!</v>
      </c>
      <c r="I25" s="1"/>
      <c r="J25" s="5"/>
      <c r="K25" s="5"/>
      <c r="L25" s="5"/>
    </row>
    <row r="26" spans="1:10" ht="25.5" customHeight="1">
      <c r="A26" s="14" t="s">
        <v>10</v>
      </c>
      <c r="B26" s="74" t="s">
        <v>28</v>
      </c>
      <c r="C26" s="74"/>
      <c r="D26" s="60">
        <f>D27+D29</f>
        <v>6191.306</v>
      </c>
      <c r="E26" s="21" t="e">
        <f>E27+E29</f>
        <v>#REF!</v>
      </c>
      <c r="F26" s="21" t="e">
        <f>F27+F29</f>
        <v>#REF!</v>
      </c>
      <c r="G26" s="21" t="e">
        <f>G27+G29</f>
        <v>#REF!</v>
      </c>
      <c r="H26" s="21" t="e">
        <f>H27+H29</f>
        <v>#REF!</v>
      </c>
      <c r="I26" s="1"/>
      <c r="J26" s="5"/>
    </row>
    <row r="27" spans="1:8" ht="18" customHeight="1">
      <c r="A27" s="14" t="s">
        <v>13</v>
      </c>
      <c r="B27" s="75" t="s">
        <v>26</v>
      </c>
      <c r="C27" s="75"/>
      <c r="D27" s="60">
        <f>D28</f>
        <v>6041.909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</row>
    <row r="28" spans="1:8" ht="25.5">
      <c r="A28" s="10" t="s">
        <v>83</v>
      </c>
      <c r="B28" s="24"/>
      <c r="C28" s="7" t="s">
        <v>74</v>
      </c>
      <c r="D28" s="59">
        <v>6041.909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0">
        <f>48219.6-12005.7</f>
        <v>36213.899999999994</v>
      </c>
    </row>
    <row r="29" spans="1:8" ht="15.75" customHeight="1">
      <c r="A29" s="14" t="s">
        <v>25</v>
      </c>
      <c r="B29" s="74" t="s">
        <v>27</v>
      </c>
      <c r="C29" s="74"/>
      <c r="D29" s="60">
        <f>D30</f>
        <v>149.397</v>
      </c>
      <c r="E29" s="21" t="e">
        <f>#REF!+#REF!+#REF!+#REF!+#REF!+#REF!+#REF!+#REF!+#REF!+#REF!+#REF!+#REF!+#REF!+#REF!+#REF!</f>
        <v>#REF!</v>
      </c>
      <c r="F29" s="21" t="e">
        <f>#REF!+#REF!+#REF!+#REF!+#REF!+#REF!+#REF!+#REF!+#REF!+#REF!+#REF!+#REF!+#REF!+#REF!+#REF!</f>
        <v>#REF!</v>
      </c>
      <c r="G29" s="21" t="e">
        <f>#REF!+#REF!+#REF!+#REF!+#REF!+#REF!+#REF!+#REF!+#REF!+#REF!+#REF!+#REF!+#REF!+#REF!+#REF!</f>
        <v>#REF!</v>
      </c>
      <c r="H29" s="21" t="e">
        <f>#REF!+#REF!+#REF!+#REF!+#REF!+#REF!+#REF!+#REF!+#REF!+#REF!+#REF!+#REF!+#REF!+#REF!+#REF!</f>
        <v>#REF!</v>
      </c>
    </row>
    <row r="30" spans="1:8" ht="25.5" customHeight="1">
      <c r="A30" s="10" t="s">
        <v>84</v>
      </c>
      <c r="B30" s="7"/>
      <c r="C30" s="7" t="s">
        <v>75</v>
      </c>
      <c r="D30" s="59">
        <v>149.397</v>
      </c>
      <c r="E30" s="20"/>
      <c r="F30" s="20"/>
      <c r="G30" s="20"/>
      <c r="H30" s="25"/>
    </row>
    <row r="31" spans="1:8" ht="38.25" hidden="1">
      <c r="A31" s="10" t="s">
        <v>29</v>
      </c>
      <c r="B31" s="24"/>
      <c r="C31" s="7" t="s">
        <v>30</v>
      </c>
      <c r="D31" s="59"/>
      <c r="E31" s="20"/>
      <c r="F31" s="20"/>
      <c r="G31" s="20"/>
      <c r="H31" s="25"/>
    </row>
    <row r="32" spans="1:9" ht="12.75">
      <c r="A32" s="73" t="s">
        <v>14</v>
      </c>
      <c r="B32" s="73"/>
      <c r="C32" s="73"/>
      <c r="D32" s="60">
        <f>D24+D25</f>
        <v>8067.822999999999</v>
      </c>
      <c r="E32" s="21" t="e">
        <f>E24+E25</f>
        <v>#REF!</v>
      </c>
      <c r="F32" s="21" t="e">
        <f>F24+F25</f>
        <v>#REF!</v>
      </c>
      <c r="G32" s="21" t="e">
        <f>G24+G25</f>
        <v>#REF!</v>
      </c>
      <c r="H32" s="22" t="e">
        <f>H24+H25</f>
        <v>#REF!</v>
      </c>
      <c r="I32" s="23"/>
    </row>
    <row r="33" spans="1:8" ht="12.75">
      <c r="A33" s="17"/>
      <c r="B33" s="17"/>
      <c r="C33" s="17"/>
      <c r="D33" s="18"/>
      <c r="E33" s="19"/>
      <c r="F33" s="19"/>
      <c r="G33" s="19"/>
      <c r="H33" s="19"/>
    </row>
    <row r="34" spans="1:8" ht="15.75" customHeight="1">
      <c r="A34" s="72"/>
      <c r="B34" s="72"/>
      <c r="C34" s="72"/>
      <c r="D34" s="72"/>
      <c r="E34" s="41"/>
      <c r="F34" s="41"/>
      <c r="G34" s="41"/>
      <c r="H34" s="42"/>
    </row>
    <row r="35" spans="1:8" ht="13.5" customHeight="1">
      <c r="A35" s="72"/>
      <c r="B35" s="72"/>
      <c r="C35" s="72"/>
      <c r="D35" s="72"/>
      <c r="E35" s="41"/>
      <c r="F35" s="41"/>
      <c r="G35" s="41"/>
      <c r="H35" s="41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/>
      <c r="G38" s="6"/>
      <c r="H38" s="6"/>
    </row>
    <row r="39" spans="1:8" ht="14.25">
      <c r="A39" s="3"/>
      <c r="B39" s="3"/>
      <c r="C39" s="3"/>
      <c r="D39" s="6"/>
      <c r="E39" s="6"/>
      <c r="F39" s="6" t="e">
        <f>E24+F24+G24</f>
        <v>#REF!</v>
      </c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3"/>
      <c r="B46" s="3"/>
      <c r="C46" s="3"/>
      <c r="D46" s="6"/>
      <c r="E46" s="6"/>
      <c r="F46" s="6"/>
      <c r="G46" s="6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  <row r="52" spans="1:8" ht="14.25">
      <c r="A52" s="4"/>
      <c r="B52" s="4"/>
      <c r="C52" s="4"/>
      <c r="D52" s="13"/>
      <c r="E52" s="13"/>
      <c r="F52" s="13"/>
      <c r="G52" s="13"/>
      <c r="H52" s="13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22">
    <mergeCell ref="A35:D35"/>
    <mergeCell ref="A32:C32"/>
    <mergeCell ref="B26:C26"/>
    <mergeCell ref="B27:C27"/>
    <mergeCell ref="B29:C29"/>
    <mergeCell ref="A34:D34"/>
    <mergeCell ref="B25:C25"/>
    <mergeCell ref="A24:C24"/>
    <mergeCell ref="A10:B10"/>
    <mergeCell ref="A11:C11"/>
    <mergeCell ref="A12:B12"/>
    <mergeCell ref="A6:H6"/>
    <mergeCell ref="A13:B13"/>
    <mergeCell ref="A20:B20"/>
    <mergeCell ref="E8:H8"/>
    <mergeCell ref="A8:B9"/>
    <mergeCell ref="C8:C9"/>
    <mergeCell ref="D8:D9"/>
    <mergeCell ref="A1:D1"/>
    <mergeCell ref="A2:D2"/>
    <mergeCell ref="A4:D4"/>
    <mergeCell ref="A3:D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6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42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90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89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3"/>
      <c r="B7" s="33"/>
      <c r="C7" s="33"/>
      <c r="D7" s="63" t="s">
        <v>77</v>
      </c>
      <c r="E7" s="40"/>
      <c r="F7" s="40"/>
      <c r="G7" s="40"/>
      <c r="H7" s="40"/>
    </row>
    <row r="8" spans="1:8" ht="12.75" customHeight="1">
      <c r="A8" s="73" t="s">
        <v>5</v>
      </c>
      <c r="B8" s="73"/>
      <c r="C8" s="73" t="s">
        <v>6</v>
      </c>
      <c r="D8" s="81" t="s">
        <v>1</v>
      </c>
      <c r="E8" s="85" t="s">
        <v>0</v>
      </c>
      <c r="F8" s="86"/>
      <c r="G8" s="86"/>
      <c r="H8" s="87"/>
    </row>
    <row r="9" spans="1:8" ht="27.75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9" ht="56.25" customHeight="1">
      <c r="A12" s="10" t="s">
        <v>15</v>
      </c>
      <c r="B12" s="51" t="s">
        <v>60</v>
      </c>
      <c r="C12" s="51" t="s">
        <v>57</v>
      </c>
      <c r="D12" s="20">
        <v>98.819</v>
      </c>
      <c r="E12" s="20">
        <v>9126.8</v>
      </c>
      <c r="F12" s="20">
        <v>10495.8</v>
      </c>
      <c r="G12" s="20">
        <v>11864.8</v>
      </c>
      <c r="H12" s="20">
        <v>14146.6</v>
      </c>
      <c r="I12" s="5"/>
    </row>
    <row r="13" spans="1:9" ht="76.5">
      <c r="A13" s="78" t="s">
        <v>58</v>
      </c>
      <c r="B13" s="78"/>
      <c r="C13" s="51" t="s">
        <v>59</v>
      </c>
      <c r="D13" s="20">
        <v>0.2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/>
      <c r="C14" s="51" t="s">
        <v>61</v>
      </c>
      <c r="D14" s="20"/>
      <c r="E14" s="20"/>
      <c r="F14" s="20"/>
      <c r="G14" s="20"/>
      <c r="H14" s="20"/>
      <c r="I14" s="5"/>
    </row>
    <row r="15" spans="1:9" ht="25.5">
      <c r="A15" s="9" t="s">
        <v>51</v>
      </c>
      <c r="B15" s="9"/>
      <c r="C15" s="27" t="s">
        <v>35</v>
      </c>
      <c r="D15" s="20">
        <v>12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37</v>
      </c>
      <c r="D16" s="20">
        <v>98</v>
      </c>
      <c r="E16" s="20"/>
      <c r="F16" s="20"/>
      <c r="G16" s="20"/>
      <c r="H16" s="20"/>
      <c r="I16" s="5"/>
    </row>
    <row r="17" spans="1:9" ht="38.25">
      <c r="A17" s="9" t="s">
        <v>78</v>
      </c>
      <c r="B17" s="9"/>
      <c r="C17" s="27" t="s">
        <v>79</v>
      </c>
      <c r="D17" s="20"/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20"/>
      <c r="E18" s="20"/>
      <c r="F18" s="20"/>
      <c r="G18" s="20"/>
      <c r="H18" s="20"/>
      <c r="I18" s="5"/>
    </row>
    <row r="19" spans="1:9" ht="12.75">
      <c r="A19" s="9" t="s">
        <v>66</v>
      </c>
      <c r="B19" s="9"/>
      <c r="C19" s="27" t="s">
        <v>24</v>
      </c>
      <c r="D19" s="20">
        <v>27</v>
      </c>
      <c r="E19" s="20"/>
      <c r="F19" s="20"/>
      <c r="G19" s="20"/>
      <c r="H19" s="20"/>
      <c r="I19" s="5"/>
    </row>
    <row r="20" spans="1:9" ht="27.75" customHeight="1">
      <c r="A20" s="88" t="s">
        <v>22</v>
      </c>
      <c r="B20" s="89"/>
      <c r="C20" s="56" t="s">
        <v>73</v>
      </c>
      <c r="D20" s="20">
        <v>149</v>
      </c>
      <c r="E20" s="20"/>
      <c r="F20" s="20"/>
      <c r="G20" s="20"/>
      <c r="H20" s="20"/>
      <c r="I20" s="5"/>
    </row>
    <row r="21" spans="1:9" ht="25.5">
      <c r="A21" s="9" t="s">
        <v>71</v>
      </c>
      <c r="B21" s="9"/>
      <c r="C21" s="11" t="s">
        <v>70</v>
      </c>
      <c r="D21" s="20">
        <v>4</v>
      </c>
      <c r="E21" s="20">
        <v>18.8</v>
      </c>
      <c r="F21" s="20">
        <v>18.7</v>
      </c>
      <c r="G21" s="20">
        <v>18.8</v>
      </c>
      <c r="H21" s="20">
        <v>18.7</v>
      </c>
      <c r="I21" s="5"/>
    </row>
    <row r="22" spans="1:9" ht="25.5">
      <c r="A22" s="9" t="s">
        <v>72</v>
      </c>
      <c r="B22" s="9"/>
      <c r="C22" s="11" t="s">
        <v>69</v>
      </c>
      <c r="D22" s="20">
        <v>262.619</v>
      </c>
      <c r="E22" s="20">
        <v>38.2</v>
      </c>
      <c r="F22" s="20">
        <v>38.3</v>
      </c>
      <c r="G22" s="20">
        <v>38.2</v>
      </c>
      <c r="H22" s="20">
        <v>38.3</v>
      </c>
      <c r="I22" s="5"/>
    </row>
    <row r="23" spans="1:9" ht="51">
      <c r="A23" s="9" t="s">
        <v>54</v>
      </c>
      <c r="B23" s="9"/>
      <c r="C23" s="51" t="s">
        <v>76</v>
      </c>
      <c r="D23" s="20">
        <v>11.532</v>
      </c>
      <c r="E23" s="20"/>
      <c r="F23" s="20"/>
      <c r="G23" s="20"/>
      <c r="H23" s="20"/>
      <c r="I23" s="5"/>
    </row>
    <row r="24" spans="1:10" ht="16.5" customHeight="1">
      <c r="A24" s="73" t="s">
        <v>9</v>
      </c>
      <c r="B24" s="73"/>
      <c r="C24" s="73"/>
      <c r="D24" s="21">
        <f>SUM(D12:D23)</f>
        <v>663.1700000000001</v>
      </c>
      <c r="E24" s="21" t="e">
        <f>E12+#REF!+#REF!+#REF!+E21+E22+#REF!+#REF!+#REF!+#REF!+#REF!+#REF!+#REF!+#REF!+#REF!+#REF!+#REF!+#REF!+#REF!+#REF!</f>
        <v>#REF!</v>
      </c>
      <c r="F24" s="21" t="e">
        <f>F12+#REF!+#REF!+#REF!+F21+F22+#REF!+#REF!+#REF!+#REF!+#REF!+#REF!+#REF!+#REF!+#REF!+#REF!+#REF!+#REF!+#REF!+#REF!</f>
        <v>#REF!</v>
      </c>
      <c r="G24" s="21" t="e">
        <f>G12+#REF!+#REF!+#REF!+G21+G22+#REF!+#REF!+#REF!+#REF!+#REF!+#REF!+#REF!+#REF!+#REF!+#REF!+#REF!+#REF!+#REF!+#REF!</f>
        <v>#REF!</v>
      </c>
      <c r="H24" s="21" t="e">
        <f>H12+#REF!+#REF!+#REF!+H21+H22+#REF!+#REF!+#REF!+#REF!+#REF!+#REF!+#REF!+#REF!+#REF!+#REF!+#REF!+#REF!+#REF!+#REF!</f>
        <v>#REF!</v>
      </c>
      <c r="I24" s="5"/>
      <c r="J24" s="5"/>
    </row>
    <row r="25" spans="1:12" ht="25.5">
      <c r="A25" s="14" t="s">
        <v>16</v>
      </c>
      <c r="B25" s="74" t="s">
        <v>11</v>
      </c>
      <c r="C25" s="74"/>
      <c r="D25" s="21">
        <f>D26</f>
        <v>6153.609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1" t="e">
        <f>H26</f>
        <v>#REF!</v>
      </c>
      <c r="I25" s="1"/>
      <c r="J25" s="5"/>
      <c r="K25" s="5"/>
      <c r="L25" s="5"/>
    </row>
    <row r="26" spans="1:10" ht="25.5" customHeight="1">
      <c r="A26" s="14" t="s">
        <v>10</v>
      </c>
      <c r="B26" s="74" t="s">
        <v>28</v>
      </c>
      <c r="C26" s="74"/>
      <c r="D26" s="21">
        <f>D27+D30</f>
        <v>6153.609</v>
      </c>
      <c r="E26" s="21" t="e">
        <f>E27+E29</f>
        <v>#REF!</v>
      </c>
      <c r="F26" s="21" t="e">
        <f>F27+F29</f>
        <v>#REF!</v>
      </c>
      <c r="G26" s="21" t="e">
        <f>G27+G29</f>
        <v>#REF!</v>
      </c>
      <c r="H26" s="21" t="e">
        <f>H27+H29</f>
        <v>#REF!</v>
      </c>
      <c r="I26" s="1"/>
      <c r="J26" s="5"/>
    </row>
    <row r="27" spans="1:8" ht="18" customHeight="1">
      <c r="A27" s="14" t="s">
        <v>13</v>
      </c>
      <c r="B27" s="75" t="s">
        <v>26</v>
      </c>
      <c r="C27" s="75"/>
      <c r="D27" s="21">
        <f>D28+D29</f>
        <v>6004.212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</row>
    <row r="28" spans="1:8" ht="27" customHeight="1">
      <c r="A28" s="10" t="s">
        <v>83</v>
      </c>
      <c r="B28" s="24"/>
      <c r="C28" s="7" t="s">
        <v>74</v>
      </c>
      <c r="D28" s="20">
        <v>6004.212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0">
        <f>48219.6-12005.7</f>
        <v>36213.899999999994</v>
      </c>
    </row>
    <row r="29" spans="1:8" ht="23.25" customHeight="1" hidden="1">
      <c r="A29" s="10" t="s">
        <v>17</v>
      </c>
      <c r="B29" s="75" t="s">
        <v>18</v>
      </c>
      <c r="C29" s="75"/>
      <c r="D29" s="20"/>
      <c r="E29" s="21" t="e">
        <f>#REF!+#REF!+#REF!+#REF!+#REF!+#REF!+#REF!+#REF!+#REF!+#REF!+#REF!+#REF!+#REF!+#REF!+#REF!</f>
        <v>#REF!</v>
      </c>
      <c r="F29" s="21" t="e">
        <f>#REF!+#REF!+#REF!+#REF!+#REF!+#REF!+#REF!+#REF!+#REF!+#REF!+#REF!+#REF!+#REF!+#REF!+#REF!</f>
        <v>#REF!</v>
      </c>
      <c r="G29" s="21" t="e">
        <f>#REF!+#REF!+#REF!+#REF!+#REF!+#REF!+#REF!+#REF!+#REF!+#REF!+#REF!+#REF!+#REF!+#REF!+#REF!</f>
        <v>#REF!</v>
      </c>
      <c r="H29" s="21" t="e">
        <f>#REF!+#REF!+#REF!+#REF!+#REF!+#REF!+#REF!+#REF!+#REF!+#REF!+#REF!+#REF!+#REF!+#REF!+#REF!</f>
        <v>#REF!</v>
      </c>
    </row>
    <row r="30" spans="1:8" ht="25.5" customHeight="1">
      <c r="A30" s="14" t="s">
        <v>25</v>
      </c>
      <c r="B30" s="74" t="s">
        <v>27</v>
      </c>
      <c r="C30" s="74"/>
      <c r="D30" s="21">
        <f>D31+D32</f>
        <v>149.397</v>
      </c>
      <c r="E30" s="20"/>
      <c r="F30" s="20"/>
      <c r="G30" s="20"/>
      <c r="H30" s="25"/>
    </row>
    <row r="31" spans="1:8" ht="25.5">
      <c r="A31" s="10" t="s">
        <v>84</v>
      </c>
      <c r="B31" s="7"/>
      <c r="C31" s="7" t="s">
        <v>75</v>
      </c>
      <c r="D31" s="20">
        <v>149.397</v>
      </c>
      <c r="E31" s="19"/>
      <c r="F31" s="19"/>
      <c r="G31" s="19"/>
      <c r="H31" s="19"/>
    </row>
    <row r="32" spans="1:8" ht="38.25" hidden="1">
      <c r="A32" s="10" t="s">
        <v>29</v>
      </c>
      <c r="B32" s="24"/>
      <c r="C32" s="7" t="s">
        <v>30</v>
      </c>
      <c r="D32" s="20"/>
      <c r="E32" s="6"/>
      <c r="F32" s="6"/>
      <c r="G32" s="6"/>
      <c r="H32" s="6"/>
    </row>
    <row r="33" spans="1:8" ht="14.25">
      <c r="A33" s="73" t="s">
        <v>14</v>
      </c>
      <c r="B33" s="73"/>
      <c r="C33" s="73"/>
      <c r="D33" s="67">
        <f>D24+D25</f>
        <v>6816.779</v>
      </c>
      <c r="E33" s="6"/>
      <c r="F33" s="6"/>
      <c r="G33" s="6"/>
      <c r="H33" s="6"/>
    </row>
    <row r="34" spans="1:8" ht="14.25">
      <c r="A34" s="3"/>
      <c r="B34" s="3"/>
      <c r="C34" s="3"/>
      <c r="D34" s="6"/>
      <c r="E34" s="6"/>
      <c r="F34" s="6" t="e">
        <f>E24+F24+G24</f>
        <v>#REF!</v>
      </c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</sheetData>
  <sheetProtection/>
  <mergeCells count="20">
    <mergeCell ref="E8:H8"/>
    <mergeCell ref="B26:C26"/>
    <mergeCell ref="B27:C27"/>
    <mergeCell ref="B29:C29"/>
    <mergeCell ref="A8:B9"/>
    <mergeCell ref="C8:C9"/>
    <mergeCell ref="D8:D9"/>
    <mergeCell ref="A10:B10"/>
    <mergeCell ref="A11:C11"/>
    <mergeCell ref="A20:B20"/>
    <mergeCell ref="B30:C30"/>
    <mergeCell ref="A13:B13"/>
    <mergeCell ref="B25:C25"/>
    <mergeCell ref="A24:C24"/>
    <mergeCell ref="A33:C33"/>
    <mergeCell ref="A1:D1"/>
    <mergeCell ref="A2:D2"/>
    <mergeCell ref="A4:D4"/>
    <mergeCell ref="A3:D3"/>
    <mergeCell ref="A6:H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39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91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110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8"/>
      <c r="B7" s="38"/>
      <c r="C7" s="38"/>
      <c r="D7" s="63" t="s">
        <v>77</v>
      </c>
      <c r="E7" s="38"/>
      <c r="F7" s="38"/>
      <c r="G7" s="38"/>
      <c r="H7" s="38"/>
    </row>
    <row r="8" spans="1:8" ht="12.75" customHeight="1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59">
        <v>1687.04</v>
      </c>
      <c r="E12" s="20"/>
      <c r="F12" s="20"/>
      <c r="G12" s="20"/>
      <c r="H12" s="20"/>
    </row>
    <row r="13" spans="1:9" ht="76.5">
      <c r="A13" s="78" t="s">
        <v>58</v>
      </c>
      <c r="B13" s="78"/>
      <c r="C13" s="51" t="s">
        <v>59</v>
      </c>
      <c r="D13" s="59">
        <v>3.21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59">
        <v>1</v>
      </c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59">
        <v>600.45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59">
        <v>570.75</v>
      </c>
      <c r="E16" s="20"/>
      <c r="F16" s="20"/>
      <c r="G16" s="20"/>
      <c r="H16" s="20"/>
      <c r="I16" s="5"/>
    </row>
    <row r="17" spans="1:9" ht="38.25">
      <c r="A17" s="9" t="s">
        <v>78</v>
      </c>
      <c r="B17" s="9"/>
      <c r="C17" s="27" t="s">
        <v>79</v>
      </c>
      <c r="D17" s="59"/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59"/>
      <c r="E18" s="20"/>
      <c r="F18" s="20"/>
      <c r="G18" s="20"/>
      <c r="H18" s="20"/>
      <c r="I18" s="5"/>
    </row>
    <row r="19" spans="1:9" ht="12.75" customHeight="1">
      <c r="A19" s="9" t="s">
        <v>66</v>
      </c>
      <c r="B19" s="9"/>
      <c r="C19" s="27" t="s">
        <v>24</v>
      </c>
      <c r="D19" s="59">
        <v>39</v>
      </c>
      <c r="E19" s="20"/>
      <c r="F19" s="20"/>
      <c r="G19" s="20"/>
      <c r="H19" s="20"/>
      <c r="I19" s="5"/>
    </row>
    <row r="20" spans="1:9" ht="26.25" customHeight="1">
      <c r="A20" s="78" t="s">
        <v>22</v>
      </c>
      <c r="B20" s="78"/>
      <c r="C20" s="57" t="s">
        <v>73</v>
      </c>
      <c r="D20" s="59">
        <v>792</v>
      </c>
      <c r="E20" s="20"/>
      <c r="F20" s="20"/>
      <c r="G20" s="20"/>
      <c r="H20" s="20"/>
      <c r="I20" s="5"/>
    </row>
    <row r="21" spans="1:9" ht="24.75" customHeight="1">
      <c r="A21" s="9" t="s">
        <v>71</v>
      </c>
      <c r="B21" s="9"/>
      <c r="C21" s="11" t="s">
        <v>70</v>
      </c>
      <c r="D21" s="59">
        <v>1150</v>
      </c>
      <c r="E21" s="20">
        <v>38.2</v>
      </c>
      <c r="F21" s="20">
        <v>38.3</v>
      </c>
      <c r="G21" s="20">
        <v>38.2</v>
      </c>
      <c r="H21" s="20">
        <v>38.3</v>
      </c>
      <c r="I21" s="5"/>
    </row>
    <row r="22" spans="1:9" ht="25.5">
      <c r="A22" s="9" t="s">
        <v>72</v>
      </c>
      <c r="B22" s="9"/>
      <c r="C22" s="11" t="s">
        <v>69</v>
      </c>
      <c r="D22" s="59">
        <v>1634.483</v>
      </c>
      <c r="E22" s="20"/>
      <c r="F22" s="20"/>
      <c r="G22" s="20"/>
      <c r="H22" s="20"/>
      <c r="I22" s="5"/>
    </row>
    <row r="23" spans="1:9" ht="51">
      <c r="A23" s="55" t="s">
        <v>54</v>
      </c>
      <c r="B23" s="9"/>
      <c r="C23" s="51" t="s">
        <v>76</v>
      </c>
      <c r="D23" s="59">
        <v>19.22</v>
      </c>
      <c r="E23" s="20"/>
      <c r="F23" s="20"/>
      <c r="G23" s="20"/>
      <c r="H23" s="20"/>
      <c r="I23" s="5"/>
    </row>
    <row r="24" spans="1:10" ht="16.5" customHeight="1">
      <c r="A24" s="73" t="s">
        <v>9</v>
      </c>
      <c r="B24" s="73"/>
      <c r="C24" s="73"/>
      <c r="D24" s="60">
        <f>SUM(D12:D23)</f>
        <v>6497.153</v>
      </c>
      <c r="E24" s="21" t="e">
        <f>#REF!+E13+E14+#REF!+#REF!+E21+#REF!+#REF!+#REF!+#REF!+#REF!+#REF!+#REF!+#REF!+#REF!+#REF!+#REF!+#REF!+#REF!+#REF!</f>
        <v>#REF!</v>
      </c>
      <c r="F24" s="21" t="e">
        <f>#REF!+F13+F14+#REF!+#REF!+F21+#REF!+#REF!+#REF!+#REF!+#REF!+#REF!+#REF!+#REF!+#REF!+#REF!+#REF!+#REF!+#REF!+#REF!</f>
        <v>#REF!</v>
      </c>
      <c r="G24" s="21" t="e">
        <f>#REF!+G13+G14+#REF!+#REF!+G21+#REF!+#REF!+#REF!+#REF!+#REF!+#REF!+#REF!+#REF!+#REF!+#REF!+#REF!+#REF!+#REF!+#REF!</f>
        <v>#REF!</v>
      </c>
      <c r="H24" s="21" t="e">
        <f>#REF!+H13+H14+#REF!+#REF!+H21+#REF!+#REF!+#REF!+#REF!+#REF!+#REF!+#REF!+#REF!+#REF!+#REF!+#REF!+#REF!+#REF!+#REF!</f>
        <v>#REF!</v>
      </c>
      <c r="I24" s="5"/>
      <c r="J24" s="5"/>
    </row>
    <row r="25" spans="1:12" ht="25.5">
      <c r="A25" s="14" t="s">
        <v>16</v>
      </c>
      <c r="B25" s="74" t="s">
        <v>11</v>
      </c>
      <c r="C25" s="74"/>
      <c r="D25" s="60">
        <f>D26</f>
        <v>4499.478</v>
      </c>
      <c r="E25" s="21" t="e">
        <f>E26</f>
        <v>#REF!</v>
      </c>
      <c r="F25" s="21" t="e">
        <f>F26</f>
        <v>#REF!</v>
      </c>
      <c r="G25" s="21" t="e">
        <f>G26</f>
        <v>#REF!</v>
      </c>
      <c r="H25" s="21" t="e">
        <f>H26</f>
        <v>#REF!</v>
      </c>
      <c r="I25" s="1"/>
      <c r="J25" s="5"/>
      <c r="K25" s="5"/>
      <c r="L25" s="5"/>
    </row>
    <row r="26" spans="1:10" ht="25.5" customHeight="1">
      <c r="A26" s="14" t="s">
        <v>10</v>
      </c>
      <c r="B26" s="74" t="s">
        <v>12</v>
      </c>
      <c r="C26" s="74"/>
      <c r="D26" s="60">
        <f>D27+D29</f>
        <v>4499.478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  <c r="I26" s="1"/>
      <c r="J26" s="5"/>
    </row>
    <row r="27" spans="1:8" ht="18" customHeight="1">
      <c r="A27" s="14" t="s">
        <v>13</v>
      </c>
      <c r="B27" s="75" t="s">
        <v>26</v>
      </c>
      <c r="C27" s="75"/>
      <c r="D27" s="60">
        <f>D28</f>
        <v>4200.684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</row>
    <row r="28" spans="1:8" ht="37.5" customHeight="1">
      <c r="A28" s="10" t="s">
        <v>83</v>
      </c>
      <c r="B28" s="24"/>
      <c r="C28" s="7" t="s">
        <v>74</v>
      </c>
      <c r="D28" s="59">
        <v>4200.684</v>
      </c>
      <c r="E28" s="20">
        <f>48219.6-12005.7</f>
        <v>36213.899999999994</v>
      </c>
      <c r="F28" s="20">
        <f>48219.6-12005.7</f>
        <v>36213.899999999994</v>
      </c>
      <c r="G28" s="20">
        <f>48219.6-12005.7</f>
        <v>36213.899999999994</v>
      </c>
      <c r="H28" s="20">
        <f>48219.6-12005.7</f>
        <v>36213.899999999994</v>
      </c>
    </row>
    <row r="29" spans="1:8" ht="25.5" customHeight="1">
      <c r="A29" s="14" t="s">
        <v>25</v>
      </c>
      <c r="B29" s="74" t="s">
        <v>27</v>
      </c>
      <c r="C29" s="74"/>
      <c r="D29" s="60">
        <f>D30+D31</f>
        <v>298.794</v>
      </c>
      <c r="E29" s="20"/>
      <c r="F29" s="20"/>
      <c r="G29" s="20"/>
      <c r="H29" s="25"/>
    </row>
    <row r="30" spans="1:8" ht="38.25">
      <c r="A30" s="10" t="s">
        <v>84</v>
      </c>
      <c r="B30" s="7"/>
      <c r="C30" s="7" t="s">
        <v>75</v>
      </c>
      <c r="D30" s="59">
        <v>298.794</v>
      </c>
      <c r="E30" s="20"/>
      <c r="F30" s="20"/>
      <c r="G30" s="20"/>
      <c r="H30" s="25"/>
    </row>
    <row r="31" spans="1:8" ht="38.25" hidden="1">
      <c r="A31" s="10" t="s">
        <v>29</v>
      </c>
      <c r="B31" s="24"/>
      <c r="C31" s="7" t="s">
        <v>30</v>
      </c>
      <c r="D31" s="59"/>
      <c r="E31" s="20"/>
      <c r="F31" s="20"/>
      <c r="G31" s="20"/>
      <c r="H31" s="25"/>
    </row>
    <row r="32" spans="1:9" ht="12.75">
      <c r="A32" s="73" t="s">
        <v>14</v>
      </c>
      <c r="B32" s="73"/>
      <c r="C32" s="73"/>
      <c r="D32" s="60">
        <f>D24+D25</f>
        <v>10996.631000000001</v>
      </c>
      <c r="E32" s="21" t="e">
        <f>E24+E25</f>
        <v>#REF!</v>
      </c>
      <c r="F32" s="21" t="e">
        <f>F24+F25</f>
        <v>#REF!</v>
      </c>
      <c r="G32" s="21" t="e">
        <f>G24+G25</f>
        <v>#REF!</v>
      </c>
      <c r="H32" s="22" t="e">
        <f>H24+H25</f>
        <v>#REF!</v>
      </c>
      <c r="I32" s="23"/>
    </row>
    <row r="33" spans="1:8" ht="12.75">
      <c r="A33" s="17"/>
      <c r="B33" s="17"/>
      <c r="C33" s="17"/>
      <c r="D33" s="18"/>
      <c r="E33" s="19"/>
      <c r="F33" s="19"/>
      <c r="G33" s="19"/>
      <c r="H33" s="19"/>
    </row>
    <row r="34" spans="1:8" ht="15.75" customHeight="1">
      <c r="A34" s="90"/>
      <c r="B34" s="90"/>
      <c r="C34" s="90"/>
      <c r="D34" s="90"/>
      <c r="E34" s="6"/>
      <c r="F34" s="6"/>
      <c r="G34" s="6"/>
      <c r="H34" s="13"/>
    </row>
    <row r="35" spans="1:8" ht="13.5" customHeight="1">
      <c r="A35" s="90"/>
      <c r="B35" s="90"/>
      <c r="C35" s="90"/>
      <c r="D35" s="90"/>
      <c r="E35" s="6"/>
      <c r="F35" s="6"/>
      <c r="G35" s="6"/>
      <c r="H35" s="6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/>
      <c r="G38" s="6"/>
      <c r="H38" s="6"/>
    </row>
    <row r="39" spans="1:8" ht="14.25">
      <c r="A39" s="3"/>
      <c r="B39" s="3"/>
      <c r="C39" s="3"/>
      <c r="D39" s="6"/>
      <c r="E39" s="6"/>
      <c r="F39" s="6" t="e">
        <f>E24+F24+G24</f>
        <v>#REF!</v>
      </c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3"/>
      <c r="B46" s="3"/>
      <c r="C46" s="3"/>
      <c r="D46" s="6"/>
      <c r="E46" s="6"/>
      <c r="F46" s="6"/>
      <c r="G46" s="6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  <row r="52" spans="1:8" ht="14.25">
      <c r="A52" s="4"/>
      <c r="B52" s="4"/>
      <c r="C52" s="4"/>
      <c r="D52" s="13"/>
      <c r="E52" s="13"/>
      <c r="F52" s="13"/>
      <c r="G52" s="13"/>
      <c r="H52" s="13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/>
  <mergeCells count="21">
    <mergeCell ref="B25:C25"/>
    <mergeCell ref="A24:C24"/>
    <mergeCell ref="A10:B10"/>
    <mergeCell ref="E8:H8"/>
    <mergeCell ref="A8:B9"/>
    <mergeCell ref="C8:C9"/>
    <mergeCell ref="A35:D35"/>
    <mergeCell ref="A32:C32"/>
    <mergeCell ref="B26:C26"/>
    <mergeCell ref="B27:C27"/>
    <mergeCell ref="A34:D34"/>
    <mergeCell ref="B29:C29"/>
    <mergeCell ref="A1:D1"/>
    <mergeCell ref="A2:D2"/>
    <mergeCell ref="A4:D4"/>
    <mergeCell ref="A3:D3"/>
    <mergeCell ref="A11:C11"/>
    <mergeCell ref="A20:B20"/>
    <mergeCell ref="D8:D9"/>
    <mergeCell ref="A6:H6"/>
    <mergeCell ref="A13:B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8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43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92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93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8"/>
      <c r="B7" s="38"/>
      <c r="C7" s="38"/>
      <c r="D7" s="63" t="s">
        <v>77</v>
      </c>
      <c r="E7" s="38"/>
      <c r="F7" s="38"/>
      <c r="G7" s="38"/>
      <c r="H7" s="38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8" ht="63">
      <c r="A12" s="10" t="s">
        <v>15</v>
      </c>
      <c r="B12" s="14"/>
      <c r="C12" s="65" t="s">
        <v>57</v>
      </c>
      <c r="D12" s="59">
        <v>105.527</v>
      </c>
      <c r="E12" s="20"/>
      <c r="F12" s="20"/>
      <c r="G12" s="20"/>
      <c r="H12" s="20"/>
    </row>
    <row r="13" spans="1:9" ht="76.5">
      <c r="A13" s="78" t="s">
        <v>58</v>
      </c>
      <c r="B13" s="78"/>
      <c r="C13" s="65" t="s">
        <v>59</v>
      </c>
      <c r="D13" s="59">
        <v>0.2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65" t="s">
        <v>61</v>
      </c>
      <c r="D14" s="59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64" t="s">
        <v>35</v>
      </c>
      <c r="D15" s="59">
        <v>19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64" t="s">
        <v>36</v>
      </c>
      <c r="D16" s="59">
        <v>67</v>
      </c>
      <c r="E16" s="20"/>
      <c r="F16" s="20"/>
      <c r="G16" s="20"/>
      <c r="H16" s="20"/>
      <c r="I16" s="5"/>
    </row>
    <row r="17" spans="1:9" ht="38.25">
      <c r="A17" s="9" t="s">
        <v>78</v>
      </c>
      <c r="B17" s="9"/>
      <c r="C17" s="64" t="s">
        <v>79</v>
      </c>
      <c r="D17" s="59"/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65" t="s">
        <v>63</v>
      </c>
      <c r="D18" s="59"/>
      <c r="E18" s="20"/>
      <c r="F18" s="20"/>
      <c r="G18" s="20"/>
      <c r="H18" s="20"/>
      <c r="I18" s="5"/>
    </row>
    <row r="19" spans="1:9" ht="15" customHeight="1">
      <c r="A19" s="9" t="s">
        <v>66</v>
      </c>
      <c r="B19" s="9"/>
      <c r="C19" s="64" t="s">
        <v>24</v>
      </c>
      <c r="D19" s="59">
        <v>57.008</v>
      </c>
      <c r="E19" s="20"/>
      <c r="F19" s="20"/>
      <c r="G19" s="20"/>
      <c r="H19" s="20"/>
      <c r="I19" s="5"/>
    </row>
    <row r="20" spans="1:9" ht="25.5">
      <c r="A20" s="9" t="s">
        <v>80</v>
      </c>
      <c r="B20" s="9"/>
      <c r="C20" s="64" t="s">
        <v>81</v>
      </c>
      <c r="D20" s="59"/>
      <c r="E20" s="20"/>
      <c r="F20" s="20"/>
      <c r="G20" s="20"/>
      <c r="H20" s="20"/>
      <c r="I20" s="5"/>
    </row>
    <row r="21" spans="1:9" ht="25.5" customHeight="1">
      <c r="A21" s="78" t="s">
        <v>22</v>
      </c>
      <c r="B21" s="78"/>
      <c r="C21" s="66" t="s">
        <v>73</v>
      </c>
      <c r="D21" s="59">
        <v>139</v>
      </c>
      <c r="E21" s="20"/>
      <c r="F21" s="20"/>
      <c r="G21" s="20"/>
      <c r="H21" s="20"/>
      <c r="I21" s="5"/>
    </row>
    <row r="22" spans="1:9" ht="27.75" customHeight="1">
      <c r="A22" s="9" t="s">
        <v>71</v>
      </c>
      <c r="B22" s="9"/>
      <c r="C22" s="64" t="s">
        <v>70</v>
      </c>
      <c r="D22" s="59">
        <v>37</v>
      </c>
      <c r="E22" s="20">
        <v>38.2</v>
      </c>
      <c r="F22" s="20">
        <v>38.3</v>
      </c>
      <c r="G22" s="20">
        <v>38.2</v>
      </c>
      <c r="H22" s="20">
        <v>38.3</v>
      </c>
      <c r="I22" s="5"/>
    </row>
    <row r="23" spans="1:9" ht="25.5" customHeight="1">
      <c r="A23" s="9" t="s">
        <v>72</v>
      </c>
      <c r="B23" s="9"/>
      <c r="C23" s="64" t="s">
        <v>69</v>
      </c>
      <c r="D23" s="59">
        <v>272.21</v>
      </c>
      <c r="E23" s="20"/>
      <c r="F23" s="20"/>
      <c r="G23" s="20"/>
      <c r="H23" s="20"/>
      <c r="I23" s="5"/>
    </row>
    <row r="24" spans="1:9" ht="25.5" customHeight="1" hidden="1">
      <c r="A24" s="55" t="s">
        <v>54</v>
      </c>
      <c r="B24" s="9"/>
      <c r="C24" s="65" t="s">
        <v>55</v>
      </c>
      <c r="D24" s="59"/>
      <c r="E24" s="20"/>
      <c r="F24" s="20"/>
      <c r="G24" s="20"/>
      <c r="H24" s="20"/>
      <c r="I24" s="5"/>
    </row>
    <row r="25" spans="1:10" ht="16.5" customHeight="1">
      <c r="A25" s="73" t="s">
        <v>9</v>
      </c>
      <c r="B25" s="73"/>
      <c r="C25" s="73"/>
      <c r="D25" s="60">
        <f>SUM(D12:D24)</f>
        <v>696.9449999999999</v>
      </c>
      <c r="E25" s="21" t="e">
        <f>#REF!+E13+E14+#REF!+#REF!+E22+#REF!+#REF!+#REF!+#REF!+#REF!+#REF!+#REF!+#REF!+#REF!+#REF!+#REF!+#REF!+#REF!+#REF!</f>
        <v>#REF!</v>
      </c>
      <c r="F25" s="21" t="e">
        <f>#REF!+F13+F14+#REF!+#REF!+F22+#REF!+#REF!+#REF!+#REF!+#REF!+#REF!+#REF!+#REF!+#REF!+#REF!+#REF!+#REF!+#REF!+#REF!</f>
        <v>#REF!</v>
      </c>
      <c r="G25" s="21" t="e">
        <f>#REF!+G13+G14+#REF!+#REF!+G22+#REF!+#REF!+#REF!+#REF!+#REF!+#REF!+#REF!+#REF!+#REF!+#REF!+#REF!+#REF!+#REF!+#REF!</f>
        <v>#REF!</v>
      </c>
      <c r="H25" s="21" t="e">
        <f>#REF!+H13+H14+#REF!+#REF!+H22+#REF!+#REF!+#REF!+#REF!+#REF!+#REF!+#REF!+#REF!+#REF!+#REF!+#REF!+#REF!+#REF!+#REF!</f>
        <v>#REF!</v>
      </c>
      <c r="I25" s="5"/>
      <c r="J25" s="5"/>
    </row>
    <row r="26" spans="1:12" ht="26.25" customHeight="1">
      <c r="A26" s="14" t="s">
        <v>16</v>
      </c>
      <c r="B26" s="74" t="s">
        <v>11</v>
      </c>
      <c r="C26" s="74"/>
      <c r="D26" s="60">
        <f>D27</f>
        <v>7732.443</v>
      </c>
      <c r="E26" s="21" t="e">
        <f>E27</f>
        <v>#REF!</v>
      </c>
      <c r="F26" s="21" t="e">
        <f>F27</f>
        <v>#REF!</v>
      </c>
      <c r="G26" s="21" t="e">
        <f>G27</f>
        <v>#REF!</v>
      </c>
      <c r="H26" s="21" t="e">
        <f>H27</f>
        <v>#REF!</v>
      </c>
      <c r="I26" s="1"/>
      <c r="J26" s="5"/>
      <c r="K26" s="5"/>
      <c r="L26" s="5"/>
    </row>
    <row r="27" spans="1:10" ht="25.5" customHeight="1">
      <c r="A27" s="14" t="s">
        <v>10</v>
      </c>
      <c r="B27" s="74" t="s">
        <v>12</v>
      </c>
      <c r="C27" s="74"/>
      <c r="D27" s="60">
        <f>D28+D30</f>
        <v>7732.443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  <c r="I27" s="1"/>
      <c r="J27" s="5"/>
    </row>
    <row r="28" spans="1:8" ht="18" customHeight="1">
      <c r="A28" s="14" t="s">
        <v>13</v>
      </c>
      <c r="B28" s="75" t="s">
        <v>26</v>
      </c>
      <c r="C28" s="75"/>
      <c r="D28" s="60">
        <f>D29</f>
        <v>7583.046</v>
      </c>
      <c r="E28" s="21" t="e">
        <f>E29+#REF!</f>
        <v>#REF!</v>
      </c>
      <c r="F28" s="21" t="e">
        <f>F29+#REF!</f>
        <v>#REF!</v>
      </c>
      <c r="G28" s="21" t="e">
        <f>G29+#REF!</f>
        <v>#REF!</v>
      </c>
      <c r="H28" s="21" t="e">
        <f>H29+#REF!</f>
        <v>#REF!</v>
      </c>
    </row>
    <row r="29" spans="1:8" ht="25.5">
      <c r="A29" s="10" t="s">
        <v>83</v>
      </c>
      <c r="B29" s="24"/>
      <c r="C29" s="7" t="s">
        <v>74</v>
      </c>
      <c r="D29" s="59">
        <v>7583.046</v>
      </c>
      <c r="E29" s="20">
        <f>48219.6-12005.7</f>
        <v>36213.899999999994</v>
      </c>
      <c r="F29" s="20">
        <f>48219.6-12005.7</f>
        <v>36213.899999999994</v>
      </c>
      <c r="G29" s="20">
        <f>48219.6-12005.7</f>
        <v>36213.899999999994</v>
      </c>
      <c r="H29" s="20">
        <f>48219.6-12005.7</f>
        <v>36213.899999999994</v>
      </c>
    </row>
    <row r="30" spans="1:8" ht="25.5" customHeight="1">
      <c r="A30" s="14" t="s">
        <v>25</v>
      </c>
      <c r="B30" s="74" t="s">
        <v>27</v>
      </c>
      <c r="C30" s="74"/>
      <c r="D30" s="60">
        <f>D31+D32</f>
        <v>149.397</v>
      </c>
      <c r="E30" s="20"/>
      <c r="F30" s="20"/>
      <c r="G30" s="20"/>
      <c r="H30" s="25"/>
    </row>
    <row r="31" spans="1:8" ht="38.25">
      <c r="A31" s="10" t="s">
        <v>84</v>
      </c>
      <c r="B31" s="7"/>
      <c r="C31" s="7" t="s">
        <v>75</v>
      </c>
      <c r="D31" s="59">
        <v>149.397</v>
      </c>
      <c r="E31" s="20"/>
      <c r="F31" s="20"/>
      <c r="G31" s="20"/>
      <c r="H31" s="25"/>
    </row>
    <row r="32" spans="1:8" ht="38.25" hidden="1">
      <c r="A32" s="10" t="s">
        <v>29</v>
      </c>
      <c r="B32" s="24"/>
      <c r="C32" s="7" t="s">
        <v>30</v>
      </c>
      <c r="D32" s="59"/>
      <c r="E32" s="20"/>
      <c r="F32" s="20"/>
      <c r="G32" s="20"/>
      <c r="H32" s="25"/>
    </row>
    <row r="33" spans="1:9" ht="12.75">
      <c r="A33" s="73" t="s">
        <v>14</v>
      </c>
      <c r="B33" s="73"/>
      <c r="C33" s="73"/>
      <c r="D33" s="60">
        <f>D25+D26</f>
        <v>8429.388</v>
      </c>
      <c r="E33" s="21" t="e">
        <f>E25+E26</f>
        <v>#REF!</v>
      </c>
      <c r="F33" s="21" t="e">
        <f>F25+F26</f>
        <v>#REF!</v>
      </c>
      <c r="G33" s="21" t="e">
        <f>G25+G26</f>
        <v>#REF!</v>
      </c>
      <c r="H33" s="22" t="e">
        <f>H25+H26</f>
        <v>#REF!</v>
      </c>
      <c r="I33" s="23"/>
    </row>
    <row r="34" spans="1:8" ht="13.5" customHeight="1">
      <c r="A34" s="90"/>
      <c r="B34" s="90"/>
      <c r="C34" s="90"/>
      <c r="D34" s="90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6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>
        <f>E23+F23+G23</f>
        <v>0</v>
      </c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</sheetData>
  <sheetProtection/>
  <mergeCells count="20">
    <mergeCell ref="A34:D34"/>
    <mergeCell ref="B26:C26"/>
    <mergeCell ref="B28:C28"/>
    <mergeCell ref="A25:C25"/>
    <mergeCell ref="B27:C27"/>
    <mergeCell ref="B30:C30"/>
    <mergeCell ref="A33:C33"/>
    <mergeCell ref="A13:B13"/>
    <mergeCell ref="A21:B21"/>
    <mergeCell ref="A6:H6"/>
    <mergeCell ref="E8:H8"/>
    <mergeCell ref="A8:B9"/>
    <mergeCell ref="C8:C9"/>
    <mergeCell ref="D8:D9"/>
    <mergeCell ref="A1:D1"/>
    <mergeCell ref="A2:D2"/>
    <mergeCell ref="A4:D4"/>
    <mergeCell ref="A3:D3"/>
    <mergeCell ref="A10:B10"/>
    <mergeCell ref="A11:C1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6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44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94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95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3"/>
      <c r="B7" s="33"/>
      <c r="C7" s="33"/>
      <c r="D7" s="63" t="s">
        <v>77</v>
      </c>
      <c r="E7" s="40"/>
      <c r="F7" s="40"/>
      <c r="G7" s="40"/>
      <c r="H7" s="40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59">
        <v>705.3</v>
      </c>
      <c r="E12" s="20"/>
      <c r="F12" s="20"/>
      <c r="G12" s="20"/>
      <c r="H12" s="20"/>
    </row>
    <row r="13" spans="1:9" ht="76.5">
      <c r="A13" s="78" t="s">
        <v>58</v>
      </c>
      <c r="B13" s="78"/>
      <c r="C13" s="51" t="s">
        <v>59</v>
      </c>
      <c r="D13" s="59">
        <v>6.569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59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59">
        <v>0.2</v>
      </c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59">
        <v>150</v>
      </c>
      <c r="E16" s="20"/>
      <c r="F16" s="20"/>
      <c r="G16" s="20"/>
      <c r="H16" s="20"/>
      <c r="I16" s="5"/>
    </row>
    <row r="17" spans="1:9" ht="38.25">
      <c r="A17" s="9" t="s">
        <v>78</v>
      </c>
      <c r="B17" s="9"/>
      <c r="C17" s="27" t="s">
        <v>82</v>
      </c>
      <c r="D17" s="59"/>
      <c r="E17" s="20"/>
      <c r="F17" s="20"/>
      <c r="G17" s="20"/>
      <c r="H17" s="20"/>
      <c r="I17" s="5"/>
    </row>
    <row r="18" spans="1:9" ht="25.5">
      <c r="A18" s="9" t="s">
        <v>62</v>
      </c>
      <c r="B18" s="9"/>
      <c r="C18" s="51" t="s">
        <v>63</v>
      </c>
      <c r="D18" s="59"/>
      <c r="E18" s="20"/>
      <c r="F18" s="20"/>
      <c r="G18" s="20"/>
      <c r="H18" s="20"/>
      <c r="I18" s="5"/>
    </row>
    <row r="19" spans="1:9" ht="25.5">
      <c r="A19" s="9" t="s">
        <v>66</v>
      </c>
      <c r="B19" s="9"/>
      <c r="C19" s="27" t="s">
        <v>24</v>
      </c>
      <c r="D19" s="59">
        <v>43</v>
      </c>
      <c r="E19" s="20"/>
      <c r="F19" s="20"/>
      <c r="G19" s="20"/>
      <c r="H19" s="20"/>
      <c r="I19" s="5"/>
    </row>
    <row r="20" spans="1:9" ht="27" customHeight="1">
      <c r="A20" s="78" t="s">
        <v>22</v>
      </c>
      <c r="B20" s="78"/>
      <c r="C20" s="58" t="s">
        <v>73</v>
      </c>
      <c r="D20" s="59">
        <v>277</v>
      </c>
      <c r="E20" s="20"/>
      <c r="F20" s="20"/>
      <c r="G20" s="20"/>
      <c r="H20" s="20"/>
      <c r="I20" s="5"/>
    </row>
    <row r="21" spans="1:9" ht="26.25" customHeight="1">
      <c r="A21" s="9" t="s">
        <v>71</v>
      </c>
      <c r="B21" s="9"/>
      <c r="C21" s="11" t="s">
        <v>70</v>
      </c>
      <c r="D21" s="59">
        <v>1210</v>
      </c>
      <c r="E21" s="20">
        <v>38.2</v>
      </c>
      <c r="F21" s="20">
        <v>38.3</v>
      </c>
      <c r="G21" s="20">
        <v>38.2</v>
      </c>
      <c r="H21" s="20">
        <v>38.3</v>
      </c>
      <c r="I21" s="5"/>
    </row>
    <row r="22" spans="1:9" ht="25.5" customHeight="1">
      <c r="A22" s="9" t="s">
        <v>72</v>
      </c>
      <c r="B22" s="9"/>
      <c r="C22" s="11" t="s">
        <v>69</v>
      </c>
      <c r="D22" s="59">
        <v>578.289</v>
      </c>
      <c r="E22" s="20"/>
      <c r="F22" s="20"/>
      <c r="G22" s="20"/>
      <c r="H22" s="20"/>
      <c r="I22" s="5"/>
    </row>
    <row r="23" spans="1:9" ht="25.5" customHeight="1" hidden="1">
      <c r="A23" s="52" t="s">
        <v>54</v>
      </c>
      <c r="B23" s="9"/>
      <c r="C23" s="51" t="s">
        <v>55</v>
      </c>
      <c r="D23" s="59"/>
      <c r="E23" s="20"/>
      <c r="F23" s="20"/>
      <c r="G23" s="20"/>
      <c r="H23" s="20"/>
      <c r="I23" s="5"/>
    </row>
    <row r="24" spans="1:9" ht="51">
      <c r="A24" s="55" t="s">
        <v>54</v>
      </c>
      <c r="B24" s="9"/>
      <c r="C24" s="51" t="s">
        <v>76</v>
      </c>
      <c r="D24" s="59">
        <v>126.851</v>
      </c>
      <c r="E24" s="20"/>
      <c r="F24" s="20"/>
      <c r="G24" s="20"/>
      <c r="H24" s="20"/>
      <c r="I24" s="5"/>
    </row>
    <row r="25" spans="1:10" ht="16.5" customHeight="1">
      <c r="A25" s="73" t="s">
        <v>9</v>
      </c>
      <c r="B25" s="73"/>
      <c r="C25" s="73"/>
      <c r="D25" s="60">
        <f>SUM(D12:D24)</f>
        <v>3097.2090000000003</v>
      </c>
      <c r="E25" s="21" t="e">
        <f>#REF!+E13+E14+#REF!+#REF!+E21+#REF!+#REF!+#REF!+#REF!+#REF!+#REF!+#REF!+#REF!+#REF!+#REF!+#REF!+#REF!+#REF!+#REF!</f>
        <v>#REF!</v>
      </c>
      <c r="F25" s="21" t="e">
        <f>#REF!+F13+F14+#REF!+#REF!+F21+#REF!+#REF!+#REF!+#REF!+#REF!+#REF!+#REF!+#REF!+#REF!+#REF!+#REF!+#REF!+#REF!+#REF!</f>
        <v>#REF!</v>
      </c>
      <c r="G25" s="21" t="e">
        <f>#REF!+G13+G14+#REF!+#REF!+G21+#REF!+#REF!+#REF!+#REF!+#REF!+#REF!+#REF!+#REF!+#REF!+#REF!+#REF!+#REF!+#REF!+#REF!</f>
        <v>#REF!</v>
      </c>
      <c r="H25" s="21" t="e">
        <f>#REF!+H13+H14+#REF!+#REF!+H21+#REF!+#REF!+#REF!+#REF!+#REF!+#REF!+#REF!+#REF!+#REF!+#REF!+#REF!+#REF!+#REF!+#REF!</f>
        <v>#REF!</v>
      </c>
      <c r="I25" s="5"/>
      <c r="J25" s="5"/>
    </row>
    <row r="26" spans="1:12" ht="25.5">
      <c r="A26" s="14" t="s">
        <v>16</v>
      </c>
      <c r="B26" s="74" t="s">
        <v>11</v>
      </c>
      <c r="C26" s="74"/>
      <c r="D26" s="60">
        <f>D27</f>
        <v>2529.587</v>
      </c>
      <c r="E26" s="21" t="e">
        <f>E27</f>
        <v>#REF!</v>
      </c>
      <c r="F26" s="21" t="e">
        <f>F27</f>
        <v>#REF!</v>
      </c>
      <c r="G26" s="21" t="e">
        <f>G27</f>
        <v>#REF!</v>
      </c>
      <c r="H26" s="21" t="e">
        <f>H27</f>
        <v>#REF!</v>
      </c>
      <c r="I26" s="1"/>
      <c r="J26" s="5"/>
      <c r="K26" s="5"/>
      <c r="L26" s="5"/>
    </row>
    <row r="27" spans="1:10" ht="25.5" customHeight="1">
      <c r="A27" s="14" t="s">
        <v>10</v>
      </c>
      <c r="B27" s="74" t="s">
        <v>12</v>
      </c>
      <c r="C27" s="74"/>
      <c r="D27" s="60">
        <f>D28+D30</f>
        <v>2529.587</v>
      </c>
      <c r="E27" s="21" t="e">
        <f>E28+#REF!</f>
        <v>#REF!</v>
      </c>
      <c r="F27" s="21" t="e">
        <f>F28+#REF!</f>
        <v>#REF!</v>
      </c>
      <c r="G27" s="21" t="e">
        <f>G28+#REF!</f>
        <v>#REF!</v>
      </c>
      <c r="H27" s="21" t="e">
        <f>H28+#REF!</f>
        <v>#REF!</v>
      </c>
      <c r="I27" s="1"/>
      <c r="J27" s="5"/>
    </row>
    <row r="28" spans="1:8" ht="18" customHeight="1">
      <c r="A28" s="14" t="s">
        <v>13</v>
      </c>
      <c r="B28" s="75" t="s">
        <v>26</v>
      </c>
      <c r="C28" s="75"/>
      <c r="D28" s="60">
        <f>D29</f>
        <v>2230.793</v>
      </c>
      <c r="E28" s="21" t="e">
        <f>E29+#REF!</f>
        <v>#REF!</v>
      </c>
      <c r="F28" s="21" t="e">
        <f>F29+#REF!</f>
        <v>#REF!</v>
      </c>
      <c r="G28" s="21" t="e">
        <f>G29+#REF!</f>
        <v>#REF!</v>
      </c>
      <c r="H28" s="21" t="e">
        <f>H29+#REF!</f>
        <v>#REF!</v>
      </c>
    </row>
    <row r="29" spans="1:8" ht="25.5">
      <c r="A29" s="10" t="s">
        <v>83</v>
      </c>
      <c r="B29" s="24"/>
      <c r="C29" s="7" t="s">
        <v>74</v>
      </c>
      <c r="D29" s="59">
        <v>2230.793</v>
      </c>
      <c r="E29" s="20">
        <f>48219.6-12005.7</f>
        <v>36213.899999999994</v>
      </c>
      <c r="F29" s="20">
        <f>48219.6-12005.7</f>
        <v>36213.899999999994</v>
      </c>
      <c r="G29" s="20">
        <f>48219.6-12005.7</f>
        <v>36213.899999999994</v>
      </c>
      <c r="H29" s="20">
        <f>48219.6-12005.7</f>
        <v>36213.899999999994</v>
      </c>
    </row>
    <row r="30" spans="1:8" ht="25.5" customHeight="1">
      <c r="A30" s="14" t="s">
        <v>25</v>
      </c>
      <c r="B30" s="74" t="s">
        <v>27</v>
      </c>
      <c r="C30" s="74"/>
      <c r="D30" s="60">
        <f>D31+D32</f>
        <v>298.794</v>
      </c>
      <c r="E30" s="20"/>
      <c r="F30" s="20"/>
      <c r="G30" s="20"/>
      <c r="H30" s="25"/>
    </row>
    <row r="31" spans="1:8" ht="38.25">
      <c r="A31" s="10" t="s">
        <v>84</v>
      </c>
      <c r="B31" s="7"/>
      <c r="C31" s="7" t="s">
        <v>75</v>
      </c>
      <c r="D31" s="59">
        <v>298.794</v>
      </c>
      <c r="E31" s="20"/>
      <c r="F31" s="20"/>
      <c r="G31" s="20"/>
      <c r="H31" s="25"/>
    </row>
    <row r="32" spans="1:8" ht="38.25" hidden="1">
      <c r="A32" s="10" t="s">
        <v>29</v>
      </c>
      <c r="B32" s="24"/>
      <c r="C32" s="7" t="s">
        <v>30</v>
      </c>
      <c r="D32" s="59"/>
      <c r="E32" s="20"/>
      <c r="F32" s="20"/>
      <c r="G32" s="20"/>
      <c r="H32" s="25"/>
    </row>
    <row r="33" spans="1:9" ht="12.75">
      <c r="A33" s="73" t="s">
        <v>14</v>
      </c>
      <c r="B33" s="73"/>
      <c r="C33" s="73"/>
      <c r="D33" s="68">
        <f>D25+D26</f>
        <v>5626.796</v>
      </c>
      <c r="E33" s="21" t="e">
        <f>E25+E26</f>
        <v>#REF!</v>
      </c>
      <c r="F33" s="21" t="e">
        <f>F25+F26</f>
        <v>#REF!</v>
      </c>
      <c r="G33" s="21" t="e">
        <f>G25+G26</f>
        <v>#REF!</v>
      </c>
      <c r="H33" s="22" t="e">
        <f>H25+H26</f>
        <v>#REF!</v>
      </c>
      <c r="I33" s="23"/>
    </row>
    <row r="34" spans="1:8" ht="13.5" customHeight="1">
      <c r="A34" s="90"/>
      <c r="B34" s="90"/>
      <c r="C34" s="90"/>
      <c r="D34" s="90"/>
      <c r="E34" s="6"/>
      <c r="F34" s="6"/>
      <c r="G34" s="6"/>
      <c r="H34" s="6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6"/>
    </row>
    <row r="37" spans="1:8" ht="14.25">
      <c r="A37" s="3"/>
      <c r="B37" s="3"/>
      <c r="C37" s="3"/>
      <c r="D37" s="6"/>
      <c r="E37" s="6"/>
      <c r="F37" s="6"/>
      <c r="G37" s="6"/>
      <c r="H37" s="6"/>
    </row>
    <row r="38" spans="1:8" ht="14.25">
      <c r="A38" s="3"/>
      <c r="B38" s="3"/>
      <c r="C38" s="3"/>
      <c r="D38" s="6"/>
      <c r="E38" s="6"/>
      <c r="F38" s="6">
        <f>E22+F22+G22</f>
        <v>0</v>
      </c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3"/>
      <c r="B42" s="3"/>
      <c r="C42" s="3"/>
      <c r="D42" s="6"/>
      <c r="E42" s="6"/>
      <c r="F42" s="6"/>
      <c r="G42" s="6"/>
      <c r="H42" s="13"/>
    </row>
    <row r="43" spans="1:8" ht="14.25">
      <c r="A43" s="3"/>
      <c r="B43" s="3"/>
      <c r="C43" s="3"/>
      <c r="D43" s="6"/>
      <c r="E43" s="6"/>
      <c r="F43" s="6"/>
      <c r="G43" s="6"/>
      <c r="H43" s="13"/>
    </row>
    <row r="44" spans="1:8" ht="14.25">
      <c r="A44" s="3"/>
      <c r="B44" s="3"/>
      <c r="C44" s="3"/>
      <c r="D44" s="6"/>
      <c r="E44" s="6"/>
      <c r="F44" s="6"/>
      <c r="G44" s="6"/>
      <c r="H44" s="13"/>
    </row>
    <row r="45" spans="1:8" ht="14.25">
      <c r="A45" s="3"/>
      <c r="B45" s="3"/>
      <c r="C45" s="3"/>
      <c r="D45" s="6"/>
      <c r="E45" s="6"/>
      <c r="F45" s="6"/>
      <c r="G45" s="6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spans="1:8" ht="14.25">
      <c r="A48" s="4"/>
      <c r="B48" s="4"/>
      <c r="C48" s="4"/>
      <c r="D48" s="13"/>
      <c r="E48" s="13"/>
      <c r="F48" s="13"/>
      <c r="G48" s="13"/>
      <c r="H48" s="13"/>
    </row>
    <row r="49" spans="1:8" ht="14.25">
      <c r="A49" s="4"/>
      <c r="B49" s="4"/>
      <c r="C49" s="4"/>
      <c r="D49" s="13"/>
      <c r="E49" s="13"/>
      <c r="F49" s="13"/>
      <c r="G49" s="13"/>
      <c r="H49" s="13"/>
    </row>
    <row r="50" spans="1:8" ht="14.25">
      <c r="A50" s="4"/>
      <c r="B50" s="4"/>
      <c r="C50" s="4"/>
      <c r="D50" s="13"/>
      <c r="E50" s="13"/>
      <c r="F50" s="13"/>
      <c r="G50" s="13"/>
      <c r="H50" s="13"/>
    </row>
    <row r="51" spans="1:8" ht="14.25">
      <c r="A51" s="4"/>
      <c r="B51" s="4"/>
      <c r="C51" s="4"/>
      <c r="D51" s="13"/>
      <c r="E51" s="13"/>
      <c r="F51" s="13"/>
      <c r="G51" s="13"/>
      <c r="H51" s="13"/>
    </row>
  </sheetData>
  <sheetProtection/>
  <mergeCells count="20">
    <mergeCell ref="B30:C30"/>
    <mergeCell ref="A1:D1"/>
    <mergeCell ref="A2:D2"/>
    <mergeCell ref="A4:D4"/>
    <mergeCell ref="A3:D3"/>
    <mergeCell ref="A6:H6"/>
    <mergeCell ref="E8:H8"/>
    <mergeCell ref="A8:B9"/>
    <mergeCell ref="C8:C9"/>
    <mergeCell ref="D8:D9"/>
    <mergeCell ref="A33:C33"/>
    <mergeCell ref="A10:B10"/>
    <mergeCell ref="A11:C11"/>
    <mergeCell ref="A13:B13"/>
    <mergeCell ref="A20:B20"/>
    <mergeCell ref="A34:D34"/>
    <mergeCell ref="B26:C26"/>
    <mergeCell ref="B28:C28"/>
    <mergeCell ref="A25:C25"/>
    <mergeCell ref="B27:C2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45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97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96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3"/>
      <c r="B7" s="33"/>
      <c r="C7" s="33"/>
      <c r="D7" s="63" t="s">
        <v>77</v>
      </c>
      <c r="E7" s="40"/>
      <c r="F7" s="40"/>
      <c r="G7" s="40"/>
      <c r="H7" s="40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59">
        <v>40.235</v>
      </c>
      <c r="E12" s="20"/>
      <c r="F12" s="20"/>
      <c r="G12" s="20"/>
      <c r="H12" s="20"/>
    </row>
    <row r="13" spans="1:9" ht="76.5">
      <c r="A13" s="78" t="s">
        <v>58</v>
      </c>
      <c r="B13" s="78"/>
      <c r="C13" s="51" t="s">
        <v>59</v>
      </c>
      <c r="D13" s="59"/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59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 hidden="1">
      <c r="A15" s="9" t="s">
        <v>51</v>
      </c>
      <c r="B15" s="9"/>
      <c r="C15" s="27" t="s">
        <v>35</v>
      </c>
      <c r="D15" s="59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59">
        <v>6</v>
      </c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59"/>
      <c r="E17" s="20"/>
      <c r="F17" s="20"/>
      <c r="G17" s="20"/>
      <c r="H17" s="20"/>
      <c r="I17" s="5"/>
    </row>
    <row r="18" spans="1:9" ht="25.5">
      <c r="A18" s="9" t="s">
        <v>66</v>
      </c>
      <c r="B18" s="9"/>
      <c r="C18" s="27" t="s">
        <v>24</v>
      </c>
      <c r="D18" s="59">
        <v>8</v>
      </c>
      <c r="E18" s="20"/>
      <c r="F18" s="20"/>
      <c r="G18" s="20"/>
      <c r="H18" s="20"/>
      <c r="I18" s="5"/>
    </row>
    <row r="19" spans="1:9" ht="24" customHeight="1">
      <c r="A19" s="78" t="s">
        <v>22</v>
      </c>
      <c r="B19" s="78"/>
      <c r="C19" s="8" t="s">
        <v>73</v>
      </c>
      <c r="D19" s="59">
        <v>85</v>
      </c>
      <c r="E19" s="20"/>
      <c r="F19" s="20"/>
      <c r="G19" s="20"/>
      <c r="H19" s="20"/>
      <c r="I19" s="5"/>
    </row>
    <row r="20" spans="1:9" ht="27" customHeight="1">
      <c r="A20" s="9" t="s">
        <v>71</v>
      </c>
      <c r="B20" s="9"/>
      <c r="C20" s="11" t="s">
        <v>70</v>
      </c>
      <c r="D20" s="59">
        <v>9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59">
        <v>228.99</v>
      </c>
      <c r="E21" s="20"/>
      <c r="F21" s="20"/>
      <c r="G21" s="20"/>
      <c r="H21" s="20"/>
      <c r="I21" s="5"/>
    </row>
    <row r="22" spans="1:9" ht="25.5" customHeight="1" hidden="1">
      <c r="A22" s="52" t="s">
        <v>54</v>
      </c>
      <c r="B22" s="9"/>
      <c r="C22" s="51" t="s">
        <v>55</v>
      </c>
      <c r="D22" s="59"/>
      <c r="E22" s="20"/>
      <c r="F22" s="20"/>
      <c r="G22" s="20"/>
      <c r="H22" s="20"/>
      <c r="I22" s="5"/>
    </row>
    <row r="23" spans="1:10" ht="16.5" customHeight="1">
      <c r="A23" s="73" t="s">
        <v>9</v>
      </c>
      <c r="B23" s="73"/>
      <c r="C23" s="73"/>
      <c r="D23" s="60">
        <f>SUM(D12:D22)</f>
        <v>377.225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>
      <c r="A24" s="14" t="s">
        <v>16</v>
      </c>
      <c r="B24" s="74" t="s">
        <v>11</v>
      </c>
      <c r="C24" s="74"/>
      <c r="D24" s="60">
        <f>D25</f>
        <v>5584.247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4" t="s">
        <v>12</v>
      </c>
      <c r="C25" s="74"/>
      <c r="D25" s="60">
        <f>D26+D28</f>
        <v>5584.247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5" t="s">
        <v>26</v>
      </c>
      <c r="C26" s="75"/>
      <c r="D26" s="60">
        <f>D27</f>
        <v>5434.85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83</v>
      </c>
      <c r="B27" s="24"/>
      <c r="C27" s="7" t="s">
        <v>74</v>
      </c>
      <c r="D27" s="59">
        <v>5434.85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4" t="s">
        <v>27</v>
      </c>
      <c r="C28" s="74"/>
      <c r="D28" s="60">
        <f>D29+D30</f>
        <v>149.397</v>
      </c>
      <c r="E28" s="20"/>
      <c r="F28" s="20"/>
      <c r="G28" s="20"/>
      <c r="H28" s="25"/>
    </row>
    <row r="29" spans="1:8" ht="38.25">
      <c r="A29" s="10" t="s">
        <v>84</v>
      </c>
      <c r="B29" s="7"/>
      <c r="C29" s="7" t="s">
        <v>75</v>
      </c>
      <c r="D29" s="59">
        <v>149.397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59"/>
      <c r="E30" s="20"/>
      <c r="F30" s="20"/>
      <c r="G30" s="20"/>
      <c r="H30" s="25"/>
    </row>
    <row r="31" spans="1:9" ht="12.75">
      <c r="A31" s="73" t="s">
        <v>14</v>
      </c>
      <c r="B31" s="73"/>
      <c r="C31" s="73"/>
      <c r="D31" s="60">
        <f>D23+D24</f>
        <v>5961.472000000001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6"/>
    </row>
    <row r="33" spans="1:8" ht="14.25">
      <c r="A33" s="3"/>
      <c r="B33" s="3"/>
      <c r="C33" s="3"/>
      <c r="D33" s="6"/>
      <c r="E33" s="6"/>
      <c r="F33" s="6"/>
      <c r="G33" s="6"/>
      <c r="H33" s="6"/>
    </row>
    <row r="34" spans="1:8" ht="14.25">
      <c r="A34" s="3"/>
      <c r="B34" s="3"/>
      <c r="C34" s="3"/>
      <c r="D34" s="6"/>
      <c r="E34" s="6"/>
      <c r="F34" s="6">
        <f>E19+F19+G19</f>
        <v>0</v>
      </c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ht="12.75"/>
    <row r="49" ht="12.75"/>
    <row r="50" ht="12.75"/>
    <row r="51" ht="12.75"/>
  </sheetData>
  <sheetProtection/>
  <mergeCells count="19">
    <mergeCell ref="B26:C26"/>
    <mergeCell ref="A13:B13"/>
    <mergeCell ref="A31:C31"/>
    <mergeCell ref="A1:D1"/>
    <mergeCell ref="A2:D2"/>
    <mergeCell ref="A4:D4"/>
    <mergeCell ref="A3:D3"/>
    <mergeCell ref="A6:H6"/>
    <mergeCell ref="E8:H8"/>
    <mergeCell ref="B28:C28"/>
    <mergeCell ref="B25:C25"/>
    <mergeCell ref="B24:C24"/>
    <mergeCell ref="A23:C23"/>
    <mergeCell ref="A8:B9"/>
    <mergeCell ref="C8:C9"/>
    <mergeCell ref="D8:D9"/>
    <mergeCell ref="A10:B10"/>
    <mergeCell ref="A11:C11"/>
    <mergeCell ref="A19:B1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46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98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99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3"/>
      <c r="B7" s="33"/>
      <c r="C7" s="33"/>
      <c r="D7" s="63" t="s">
        <v>77</v>
      </c>
      <c r="E7" s="40"/>
      <c r="F7" s="40"/>
      <c r="G7" s="40"/>
      <c r="H7" s="40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59">
        <v>40.483</v>
      </c>
      <c r="E12" s="20"/>
      <c r="F12" s="20"/>
      <c r="G12" s="20"/>
      <c r="H12" s="20"/>
    </row>
    <row r="13" spans="1:9" ht="76.5">
      <c r="A13" s="78" t="s">
        <v>58</v>
      </c>
      <c r="B13" s="78"/>
      <c r="C13" s="51" t="s">
        <v>59</v>
      </c>
      <c r="D13" s="59">
        <v>0.2</v>
      </c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>
      <c r="A14" s="9" t="s">
        <v>53</v>
      </c>
      <c r="B14" s="9" t="s">
        <v>23</v>
      </c>
      <c r="C14" s="51" t="s">
        <v>61</v>
      </c>
      <c r="D14" s="59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>
      <c r="A15" s="9" t="s">
        <v>51</v>
      </c>
      <c r="B15" s="9"/>
      <c r="C15" s="27" t="s">
        <v>35</v>
      </c>
      <c r="D15" s="59"/>
      <c r="E15" s="20"/>
      <c r="F15" s="20"/>
      <c r="G15" s="20"/>
      <c r="H15" s="20"/>
      <c r="I15" s="5"/>
    </row>
    <row r="16" spans="1:9" ht="25.5">
      <c r="A16" s="9" t="s">
        <v>52</v>
      </c>
      <c r="B16" s="9"/>
      <c r="C16" s="27" t="s">
        <v>36</v>
      </c>
      <c r="D16" s="59"/>
      <c r="E16" s="20"/>
      <c r="F16" s="20"/>
      <c r="G16" s="20"/>
      <c r="H16" s="20"/>
      <c r="I16" s="5"/>
    </row>
    <row r="17" spans="1:9" ht="25.5">
      <c r="A17" s="9" t="s">
        <v>62</v>
      </c>
      <c r="B17" s="9"/>
      <c r="C17" s="51" t="s">
        <v>63</v>
      </c>
      <c r="D17" s="59"/>
      <c r="E17" s="20"/>
      <c r="F17" s="20"/>
      <c r="G17" s="20"/>
      <c r="H17" s="20"/>
      <c r="I17" s="5"/>
    </row>
    <row r="18" spans="1:9" ht="17.25" customHeight="1">
      <c r="A18" s="9" t="s">
        <v>66</v>
      </c>
      <c r="B18" s="9"/>
      <c r="C18" s="27" t="s">
        <v>24</v>
      </c>
      <c r="D18" s="59">
        <v>29</v>
      </c>
      <c r="E18" s="20"/>
      <c r="F18" s="20"/>
      <c r="G18" s="20"/>
      <c r="H18" s="20"/>
      <c r="I18" s="5"/>
    </row>
    <row r="19" spans="1:9" ht="25.5" customHeight="1">
      <c r="A19" s="78" t="s">
        <v>22</v>
      </c>
      <c r="B19" s="78"/>
      <c r="C19" s="8" t="s">
        <v>73</v>
      </c>
      <c r="D19" s="59">
        <v>90</v>
      </c>
      <c r="E19" s="20"/>
      <c r="F19" s="20"/>
      <c r="G19" s="20"/>
      <c r="H19" s="20"/>
      <c r="I19" s="5"/>
    </row>
    <row r="20" spans="1:9" ht="24" customHeight="1">
      <c r="A20" s="9" t="s">
        <v>71</v>
      </c>
      <c r="B20" s="9"/>
      <c r="C20" s="11" t="s">
        <v>70</v>
      </c>
      <c r="D20" s="59">
        <v>5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59">
        <v>115.709</v>
      </c>
      <c r="E21" s="20"/>
      <c r="F21" s="20"/>
      <c r="G21" s="20"/>
      <c r="H21" s="20"/>
      <c r="I21" s="5"/>
    </row>
    <row r="22" spans="1:9" ht="25.5" customHeight="1" hidden="1">
      <c r="A22" s="52" t="s">
        <v>54</v>
      </c>
      <c r="B22" s="9"/>
      <c r="C22" s="51" t="s">
        <v>55</v>
      </c>
      <c r="D22" s="59"/>
      <c r="E22" s="20"/>
      <c r="F22" s="20"/>
      <c r="G22" s="20"/>
      <c r="H22" s="20"/>
      <c r="I22" s="5"/>
    </row>
    <row r="23" spans="1:10" ht="16.5" customHeight="1">
      <c r="A23" s="73" t="s">
        <v>9</v>
      </c>
      <c r="B23" s="73"/>
      <c r="C23" s="73"/>
      <c r="D23" s="60">
        <f>SUM(D12:D22)</f>
        <v>280.392</v>
      </c>
      <c r="E23" s="21" t="e">
        <f>#REF!+#REF!+E14+#REF!+#REF!+E20+#REF!+#REF!+#REF!+#REF!+#REF!+#REF!+#REF!+#REF!+#REF!+#REF!+#REF!+#REF!+#REF!+#REF!</f>
        <v>#REF!</v>
      </c>
      <c r="F23" s="21" t="e">
        <f>#REF!+#REF!+F14+#REF!+#REF!+F20+#REF!+#REF!+#REF!+#REF!+#REF!+#REF!+#REF!+#REF!+#REF!+#REF!+#REF!+#REF!+#REF!+#REF!</f>
        <v>#REF!</v>
      </c>
      <c r="G23" s="21" t="e">
        <f>#REF!+#REF!+G14+#REF!+#REF!+G20+#REF!+#REF!+#REF!+#REF!+#REF!+#REF!+#REF!+#REF!+#REF!+#REF!+#REF!+#REF!+#REF!+#REF!</f>
        <v>#REF!</v>
      </c>
      <c r="H23" s="21" t="e">
        <f>#REF!+#REF!+H14+#REF!+#REF!+H20+#REF!+#REF!+#REF!+#REF!+#REF!+#REF!+#REF!+#REF!+#REF!+#REF!+#REF!+#REF!+#REF!+#REF!</f>
        <v>#REF!</v>
      </c>
      <c r="I23" s="5"/>
      <c r="J23" s="5"/>
    </row>
    <row r="24" spans="1:12" ht="25.5">
      <c r="A24" s="14" t="s">
        <v>16</v>
      </c>
      <c r="B24" s="74" t="s">
        <v>11</v>
      </c>
      <c r="C24" s="74"/>
      <c r="D24" s="60">
        <f>D25</f>
        <v>4536.228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4" t="s">
        <v>12</v>
      </c>
      <c r="C25" s="74"/>
      <c r="D25" s="60">
        <f>D26+D28</f>
        <v>4536.228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5" t="s">
        <v>26</v>
      </c>
      <c r="C26" s="75"/>
      <c r="D26" s="60">
        <f>D27</f>
        <v>4473.732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83</v>
      </c>
      <c r="B27" s="24"/>
      <c r="C27" s="7" t="s">
        <v>74</v>
      </c>
      <c r="D27" s="59">
        <v>4473.732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4" t="s">
        <v>27</v>
      </c>
      <c r="C28" s="74"/>
      <c r="D28" s="60">
        <f>D29+D30</f>
        <v>62.496</v>
      </c>
      <c r="E28" s="20"/>
      <c r="F28" s="20"/>
      <c r="G28" s="20"/>
      <c r="H28" s="25"/>
    </row>
    <row r="29" spans="1:8" ht="38.25">
      <c r="A29" s="10" t="s">
        <v>84</v>
      </c>
      <c r="B29" s="7"/>
      <c r="C29" s="7" t="s">
        <v>75</v>
      </c>
      <c r="D29" s="59">
        <v>62.496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59"/>
      <c r="E30" s="20"/>
      <c r="F30" s="20"/>
      <c r="G30" s="20"/>
      <c r="H30" s="25"/>
    </row>
    <row r="31" spans="1:9" ht="12.75">
      <c r="A31" s="73" t="s">
        <v>14</v>
      </c>
      <c r="B31" s="73"/>
      <c r="C31" s="73"/>
      <c r="D31" s="60">
        <f>D23+D24</f>
        <v>4816.62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6"/>
    </row>
    <row r="33" spans="1:8" ht="14.25">
      <c r="A33" s="3"/>
      <c r="B33" s="3"/>
      <c r="C33" s="3"/>
      <c r="D33" s="6"/>
      <c r="E33" s="6"/>
      <c r="F33" s="6"/>
      <c r="G33" s="6"/>
      <c r="H33" s="6"/>
    </row>
    <row r="34" spans="1:8" ht="14.25">
      <c r="A34" s="3"/>
      <c r="B34" s="3"/>
      <c r="C34" s="3"/>
      <c r="D34" s="6"/>
      <c r="E34" s="6"/>
      <c r="F34" s="6">
        <f>E18+F18+G18</f>
        <v>0</v>
      </c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3"/>
      <c r="B41" s="3"/>
      <c r="C41" s="3"/>
      <c r="D41" s="6"/>
      <c r="E41" s="6"/>
      <c r="F41" s="6"/>
      <c r="G41" s="6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spans="1:8" ht="14.25">
      <c r="A47" s="4"/>
      <c r="B47" s="4"/>
      <c r="C47" s="4"/>
      <c r="D47" s="13"/>
      <c r="E47" s="13"/>
      <c r="F47" s="13"/>
      <c r="G47" s="13"/>
      <c r="H47" s="13"/>
    </row>
    <row r="48" ht="12.75"/>
    <row r="49" ht="12.75"/>
    <row r="50" ht="12.75"/>
    <row r="51" ht="12.75"/>
    <row r="52" ht="12.75"/>
  </sheetData>
  <sheetProtection/>
  <mergeCells count="19">
    <mergeCell ref="A1:D1"/>
    <mergeCell ref="A2:D2"/>
    <mergeCell ref="A4:D4"/>
    <mergeCell ref="A3:D3"/>
    <mergeCell ref="A10:B10"/>
    <mergeCell ref="A11:C11"/>
    <mergeCell ref="A19:B19"/>
    <mergeCell ref="A6:H6"/>
    <mergeCell ref="E8:H8"/>
    <mergeCell ref="A8:B9"/>
    <mergeCell ref="C8:C9"/>
    <mergeCell ref="D8:D9"/>
    <mergeCell ref="A13:B13"/>
    <mergeCell ref="B28:C28"/>
    <mergeCell ref="A31:C31"/>
    <mergeCell ref="A23:C23"/>
    <mergeCell ref="B24:C24"/>
    <mergeCell ref="B25:C25"/>
    <mergeCell ref="B26:C2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4.75390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2.375" style="1" hidden="1" customWidth="1"/>
    <col min="9" max="9" width="13.375" style="0" customWidth="1"/>
  </cols>
  <sheetData>
    <row r="1" spans="1:8" ht="18" customHeight="1">
      <c r="A1" s="80" t="s">
        <v>56</v>
      </c>
      <c r="B1" s="80"/>
      <c r="C1" s="80"/>
      <c r="D1" s="80"/>
      <c r="E1" s="33"/>
      <c r="F1" s="33"/>
      <c r="G1" s="33"/>
      <c r="H1" s="33"/>
    </row>
    <row r="2" spans="1:8" s="28" customFormat="1" ht="15" customHeight="1">
      <c r="A2" s="79" t="s">
        <v>47</v>
      </c>
      <c r="B2" s="79"/>
      <c r="C2" s="79"/>
      <c r="D2" s="79"/>
      <c r="E2" s="39"/>
      <c r="F2" s="39"/>
      <c r="G2" s="39"/>
      <c r="H2" s="39"/>
    </row>
    <row r="3" spans="1:8" s="28" customFormat="1" ht="15" customHeight="1">
      <c r="A3" s="79" t="s">
        <v>100</v>
      </c>
      <c r="B3" s="79"/>
      <c r="C3" s="79"/>
      <c r="D3" s="79"/>
      <c r="E3" s="39"/>
      <c r="F3" s="39"/>
      <c r="G3" s="39"/>
      <c r="H3" s="39"/>
    </row>
    <row r="4" spans="1:8" s="28" customFormat="1" ht="15" customHeight="1">
      <c r="A4" s="79" t="s">
        <v>108</v>
      </c>
      <c r="B4" s="79"/>
      <c r="C4" s="79"/>
      <c r="D4" s="79"/>
      <c r="E4" s="39"/>
      <c r="F4" s="39"/>
      <c r="G4" s="39"/>
      <c r="H4" s="39"/>
    </row>
    <row r="5" spans="1:8" ht="12.75">
      <c r="A5" s="2"/>
      <c r="B5" s="33"/>
      <c r="C5" s="33"/>
      <c r="D5" s="40"/>
      <c r="E5" s="37"/>
      <c r="F5" s="37"/>
      <c r="G5" s="37"/>
      <c r="H5" s="37"/>
    </row>
    <row r="6" spans="1:8" ht="12.75">
      <c r="A6" s="83" t="s">
        <v>88</v>
      </c>
      <c r="B6" s="83"/>
      <c r="C6" s="83"/>
      <c r="D6" s="83"/>
      <c r="E6" s="83"/>
      <c r="F6" s="83"/>
      <c r="G6" s="83"/>
      <c r="H6" s="83"/>
    </row>
    <row r="7" spans="1:8" ht="12.75">
      <c r="A7" s="33"/>
      <c r="B7" s="33"/>
      <c r="C7" s="33"/>
      <c r="D7" s="63" t="s">
        <v>77</v>
      </c>
      <c r="E7" s="40"/>
      <c r="F7" s="40"/>
      <c r="G7" s="40"/>
      <c r="H7" s="40"/>
    </row>
    <row r="8" spans="1:8" ht="12.75">
      <c r="A8" s="73" t="s">
        <v>5</v>
      </c>
      <c r="B8" s="73"/>
      <c r="C8" s="73" t="s">
        <v>6</v>
      </c>
      <c r="D8" s="81" t="s">
        <v>1</v>
      </c>
      <c r="E8" s="84" t="s">
        <v>0</v>
      </c>
      <c r="F8" s="84"/>
      <c r="G8" s="84"/>
      <c r="H8" s="84"/>
    </row>
    <row r="9" spans="1:8" ht="21" customHeight="1">
      <c r="A9" s="73"/>
      <c r="B9" s="73"/>
      <c r="C9" s="73"/>
      <c r="D9" s="81"/>
      <c r="E9" s="12" t="s">
        <v>7</v>
      </c>
      <c r="F9" s="12" t="s">
        <v>2</v>
      </c>
      <c r="G9" s="12" t="s">
        <v>3</v>
      </c>
      <c r="H9" s="12" t="s">
        <v>4</v>
      </c>
    </row>
    <row r="10" spans="1:8" ht="14.25" customHeight="1">
      <c r="A10" s="76">
        <v>1</v>
      </c>
      <c r="B10" s="76"/>
      <c r="C10" s="15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12.75">
      <c r="A11" s="77" t="s">
        <v>8</v>
      </c>
      <c r="B11" s="77"/>
      <c r="C11" s="77"/>
      <c r="D11" s="61"/>
      <c r="E11" s="26"/>
      <c r="F11" s="26"/>
      <c r="G11" s="26"/>
      <c r="H11" s="26"/>
    </row>
    <row r="12" spans="1:8" ht="63">
      <c r="A12" s="10" t="s">
        <v>15</v>
      </c>
      <c r="B12" s="14"/>
      <c r="C12" s="51" t="s">
        <v>57</v>
      </c>
      <c r="D12" s="59">
        <v>28.156</v>
      </c>
      <c r="E12" s="20"/>
      <c r="F12" s="20"/>
      <c r="G12" s="20"/>
      <c r="H12" s="20"/>
    </row>
    <row r="13" spans="1:9" ht="76.5" hidden="1">
      <c r="A13" s="78" t="s">
        <v>58</v>
      </c>
      <c r="B13" s="78"/>
      <c r="C13" s="51" t="s">
        <v>59</v>
      </c>
      <c r="D13" s="59"/>
      <c r="E13" s="20">
        <v>29.8</v>
      </c>
      <c r="F13" s="20">
        <v>29.7</v>
      </c>
      <c r="G13" s="20">
        <v>29.8</v>
      </c>
      <c r="H13" s="20">
        <v>29.7</v>
      </c>
      <c r="I13" s="5"/>
    </row>
    <row r="14" spans="1:9" ht="27" customHeight="1" hidden="1">
      <c r="A14" s="9" t="s">
        <v>53</v>
      </c>
      <c r="B14" s="9" t="s">
        <v>23</v>
      </c>
      <c r="C14" s="51" t="s">
        <v>61</v>
      </c>
      <c r="D14" s="59"/>
      <c r="E14" s="20">
        <v>22</v>
      </c>
      <c r="F14" s="20">
        <v>22</v>
      </c>
      <c r="G14" s="20">
        <v>22</v>
      </c>
      <c r="H14" s="20">
        <v>22</v>
      </c>
      <c r="I14" s="5"/>
    </row>
    <row r="15" spans="1:9" ht="21.75" customHeight="1" hidden="1">
      <c r="A15" s="9" t="s">
        <v>51</v>
      </c>
      <c r="B15" s="9"/>
      <c r="C15" s="27" t="s">
        <v>35</v>
      </c>
      <c r="D15" s="59"/>
      <c r="E15" s="20"/>
      <c r="F15" s="20"/>
      <c r="G15" s="20"/>
      <c r="H15" s="20"/>
      <c r="I15" s="5"/>
    </row>
    <row r="16" spans="1:9" ht="25.5" hidden="1">
      <c r="A16" s="9" t="s">
        <v>52</v>
      </c>
      <c r="B16" s="9"/>
      <c r="C16" s="27" t="s">
        <v>36</v>
      </c>
      <c r="D16" s="59"/>
      <c r="E16" s="20"/>
      <c r="F16" s="20"/>
      <c r="G16" s="20"/>
      <c r="H16" s="20"/>
      <c r="I16" s="5"/>
    </row>
    <row r="17" spans="1:9" ht="25.5" hidden="1">
      <c r="A17" s="9" t="s">
        <v>62</v>
      </c>
      <c r="B17" s="9"/>
      <c r="C17" s="51" t="s">
        <v>63</v>
      </c>
      <c r="D17" s="59"/>
      <c r="E17" s="20"/>
      <c r="F17" s="20"/>
      <c r="G17" s="20"/>
      <c r="H17" s="20"/>
      <c r="I17" s="5"/>
    </row>
    <row r="18" spans="1:9" ht="17.25" customHeight="1">
      <c r="A18" s="9" t="s">
        <v>66</v>
      </c>
      <c r="B18" s="9"/>
      <c r="C18" s="27" t="s">
        <v>24</v>
      </c>
      <c r="D18" s="59">
        <v>4</v>
      </c>
      <c r="E18" s="20"/>
      <c r="F18" s="20"/>
      <c r="G18" s="20"/>
      <c r="H18" s="20"/>
      <c r="I18" s="5"/>
    </row>
    <row r="19" spans="1:9" ht="26.25" customHeight="1">
      <c r="A19" s="78" t="s">
        <v>22</v>
      </c>
      <c r="B19" s="78"/>
      <c r="C19" s="8" t="s">
        <v>73</v>
      </c>
      <c r="D19" s="59">
        <v>27</v>
      </c>
      <c r="E19" s="20"/>
      <c r="F19" s="20"/>
      <c r="G19" s="20"/>
      <c r="H19" s="20"/>
      <c r="I19" s="5"/>
    </row>
    <row r="20" spans="1:9" ht="28.5" customHeight="1">
      <c r="A20" s="9" t="s">
        <v>71</v>
      </c>
      <c r="B20" s="9"/>
      <c r="C20" s="11" t="s">
        <v>70</v>
      </c>
      <c r="D20" s="59">
        <v>14</v>
      </c>
      <c r="E20" s="20">
        <v>38.2</v>
      </c>
      <c r="F20" s="20">
        <v>38.3</v>
      </c>
      <c r="G20" s="20">
        <v>38.2</v>
      </c>
      <c r="H20" s="20">
        <v>38.3</v>
      </c>
      <c r="I20" s="5"/>
    </row>
    <row r="21" spans="1:9" ht="25.5" customHeight="1">
      <c r="A21" s="9" t="s">
        <v>72</v>
      </c>
      <c r="B21" s="9"/>
      <c r="C21" s="11" t="s">
        <v>69</v>
      </c>
      <c r="D21" s="59">
        <v>70.905</v>
      </c>
      <c r="E21" s="20"/>
      <c r="F21" s="20"/>
      <c r="G21" s="20"/>
      <c r="H21" s="20"/>
      <c r="I21" s="5"/>
    </row>
    <row r="22" spans="1:9" ht="25.5" customHeight="1" hidden="1">
      <c r="A22" s="52" t="s">
        <v>54</v>
      </c>
      <c r="B22" s="9"/>
      <c r="C22" s="51" t="s">
        <v>55</v>
      </c>
      <c r="D22" s="59"/>
      <c r="E22" s="20"/>
      <c r="F22" s="20"/>
      <c r="G22" s="20"/>
      <c r="H22" s="20"/>
      <c r="I22" s="5"/>
    </row>
    <row r="23" spans="1:10" ht="16.5" customHeight="1">
      <c r="A23" s="73" t="s">
        <v>9</v>
      </c>
      <c r="B23" s="73"/>
      <c r="C23" s="73"/>
      <c r="D23" s="60">
        <f>SUM(D12:D22)</f>
        <v>144.061</v>
      </c>
      <c r="E23" s="21" t="e">
        <f>#REF!+E13+E14+#REF!+#REF!+E20+#REF!+#REF!+#REF!+#REF!+#REF!+#REF!+#REF!+#REF!+#REF!+#REF!+#REF!+#REF!+#REF!+#REF!</f>
        <v>#REF!</v>
      </c>
      <c r="F23" s="21" t="e">
        <f>#REF!+F13+F14+#REF!+#REF!+F20+#REF!+#REF!+#REF!+#REF!+#REF!+#REF!+#REF!+#REF!+#REF!+#REF!+#REF!+#REF!+#REF!+#REF!</f>
        <v>#REF!</v>
      </c>
      <c r="G23" s="21" t="e">
        <f>#REF!+G13+G14+#REF!+#REF!+G20+#REF!+#REF!+#REF!+#REF!+#REF!+#REF!+#REF!+#REF!+#REF!+#REF!+#REF!+#REF!+#REF!+#REF!</f>
        <v>#REF!</v>
      </c>
      <c r="H23" s="21" t="e">
        <f>#REF!+H13+H14+#REF!+#REF!+H20+#REF!+#REF!+#REF!+#REF!+#REF!+#REF!+#REF!+#REF!+#REF!+#REF!+#REF!+#REF!+#REF!+#REF!</f>
        <v>#REF!</v>
      </c>
      <c r="I23" s="5"/>
      <c r="J23" s="5"/>
    </row>
    <row r="24" spans="1:12" ht="25.5">
      <c r="A24" s="14" t="s">
        <v>16</v>
      </c>
      <c r="B24" s="74" t="s">
        <v>11</v>
      </c>
      <c r="C24" s="74"/>
      <c r="D24" s="60">
        <f>D25</f>
        <v>4194.598</v>
      </c>
      <c r="E24" s="21" t="e">
        <f>E25</f>
        <v>#REF!</v>
      </c>
      <c r="F24" s="21" t="e">
        <f>F25</f>
        <v>#REF!</v>
      </c>
      <c r="G24" s="21" t="e">
        <f>G25</f>
        <v>#REF!</v>
      </c>
      <c r="H24" s="21" t="e">
        <f>H25</f>
        <v>#REF!</v>
      </c>
      <c r="I24" s="1"/>
      <c r="J24" s="5"/>
      <c r="K24" s="5"/>
      <c r="L24" s="5"/>
    </row>
    <row r="25" spans="1:10" ht="25.5" customHeight="1">
      <c r="A25" s="14" t="s">
        <v>10</v>
      </c>
      <c r="B25" s="74" t="s">
        <v>12</v>
      </c>
      <c r="C25" s="74"/>
      <c r="D25" s="60">
        <f>D26+D28</f>
        <v>4194.598</v>
      </c>
      <c r="E25" s="21" t="e">
        <f>E26+#REF!</f>
        <v>#REF!</v>
      </c>
      <c r="F25" s="21" t="e">
        <f>F26+#REF!</f>
        <v>#REF!</v>
      </c>
      <c r="G25" s="21" t="e">
        <f>G26+#REF!</f>
        <v>#REF!</v>
      </c>
      <c r="H25" s="21" t="e">
        <f>H26+#REF!</f>
        <v>#REF!</v>
      </c>
      <c r="I25" s="1"/>
      <c r="J25" s="5"/>
    </row>
    <row r="26" spans="1:8" ht="18" customHeight="1">
      <c r="A26" s="14" t="s">
        <v>13</v>
      </c>
      <c r="B26" s="75" t="s">
        <v>26</v>
      </c>
      <c r="C26" s="75"/>
      <c r="D26" s="60">
        <f>D27</f>
        <v>4146.56</v>
      </c>
      <c r="E26" s="21" t="e">
        <f>E27+#REF!</f>
        <v>#REF!</v>
      </c>
      <c r="F26" s="21" t="e">
        <f>F27+#REF!</f>
        <v>#REF!</v>
      </c>
      <c r="G26" s="21" t="e">
        <f>G27+#REF!</f>
        <v>#REF!</v>
      </c>
      <c r="H26" s="21" t="e">
        <f>H27+#REF!</f>
        <v>#REF!</v>
      </c>
    </row>
    <row r="27" spans="1:8" ht="25.5">
      <c r="A27" s="10" t="s">
        <v>83</v>
      </c>
      <c r="B27" s="24"/>
      <c r="C27" s="7" t="s">
        <v>74</v>
      </c>
      <c r="D27" s="59">
        <v>4146.56</v>
      </c>
      <c r="E27" s="20">
        <f>48219.6-12005.7</f>
        <v>36213.899999999994</v>
      </c>
      <c r="F27" s="20">
        <f>48219.6-12005.7</f>
        <v>36213.899999999994</v>
      </c>
      <c r="G27" s="20">
        <f>48219.6-12005.7</f>
        <v>36213.899999999994</v>
      </c>
      <c r="H27" s="20">
        <f>48219.6-12005.7</f>
        <v>36213.899999999994</v>
      </c>
    </row>
    <row r="28" spans="1:8" ht="25.5" customHeight="1">
      <c r="A28" s="14" t="s">
        <v>25</v>
      </c>
      <c r="B28" s="74" t="s">
        <v>27</v>
      </c>
      <c r="C28" s="74"/>
      <c r="D28" s="60">
        <f>D29+D30</f>
        <v>48.038</v>
      </c>
      <c r="E28" s="20"/>
      <c r="F28" s="20"/>
      <c r="G28" s="20"/>
      <c r="H28" s="25"/>
    </row>
    <row r="29" spans="1:8" ht="38.25">
      <c r="A29" s="10" t="s">
        <v>84</v>
      </c>
      <c r="B29" s="7"/>
      <c r="C29" s="7" t="s">
        <v>75</v>
      </c>
      <c r="D29" s="59">
        <v>48.038</v>
      </c>
      <c r="E29" s="20"/>
      <c r="F29" s="20"/>
      <c r="G29" s="20"/>
      <c r="H29" s="25"/>
    </row>
    <row r="30" spans="1:8" ht="38.25" hidden="1">
      <c r="A30" s="10" t="s">
        <v>29</v>
      </c>
      <c r="B30" s="24"/>
      <c r="C30" s="7" t="s">
        <v>30</v>
      </c>
      <c r="D30" s="59"/>
      <c r="E30" s="20"/>
      <c r="F30" s="20"/>
      <c r="G30" s="20"/>
      <c r="H30" s="25"/>
    </row>
    <row r="31" spans="1:9" ht="12.75">
      <c r="A31" s="73" t="s">
        <v>14</v>
      </c>
      <c r="B31" s="73"/>
      <c r="C31" s="73"/>
      <c r="D31" s="60">
        <f>D23+D24</f>
        <v>4338.659</v>
      </c>
      <c r="E31" s="21" t="e">
        <f>E23+E24</f>
        <v>#REF!</v>
      </c>
      <c r="F31" s="21" t="e">
        <f>F23+F24</f>
        <v>#REF!</v>
      </c>
      <c r="G31" s="21" t="e">
        <f>G23+G24</f>
        <v>#REF!</v>
      </c>
      <c r="H31" s="22" t="e">
        <f>H23+H24</f>
        <v>#REF!</v>
      </c>
      <c r="I31" s="23"/>
    </row>
    <row r="32" spans="1:8" ht="14.25">
      <c r="A32" s="3"/>
      <c r="B32" s="3"/>
      <c r="C32" s="3"/>
      <c r="D32" s="6"/>
      <c r="E32" s="6"/>
      <c r="F32" s="6"/>
      <c r="G32" s="6"/>
      <c r="H32" s="6"/>
    </row>
    <row r="33" spans="1:8" ht="14.25">
      <c r="A33" s="3"/>
      <c r="B33" s="3"/>
      <c r="C33" s="3"/>
      <c r="D33" s="6"/>
      <c r="E33" s="6"/>
      <c r="F33" s="6">
        <f>E18+F18+G18</f>
        <v>0</v>
      </c>
      <c r="G33" s="6"/>
      <c r="H33" s="13"/>
    </row>
    <row r="34" spans="1:8" ht="14.25">
      <c r="A34" s="3"/>
      <c r="B34" s="3"/>
      <c r="C34" s="3"/>
      <c r="D34" s="6"/>
      <c r="E34" s="6"/>
      <c r="F34" s="6"/>
      <c r="G34" s="6"/>
      <c r="H34" s="13"/>
    </row>
    <row r="35" spans="1:8" ht="14.25">
      <c r="A35" s="3"/>
      <c r="B35" s="3"/>
      <c r="C35" s="3"/>
      <c r="D35" s="6"/>
      <c r="E35" s="6"/>
      <c r="F35" s="6"/>
      <c r="G35" s="6"/>
      <c r="H35" s="13"/>
    </row>
    <row r="36" spans="1:8" ht="14.25">
      <c r="A36" s="3"/>
      <c r="B36" s="3"/>
      <c r="C36" s="3"/>
      <c r="D36" s="6"/>
      <c r="E36" s="6"/>
      <c r="F36" s="6"/>
      <c r="G36" s="6"/>
      <c r="H36" s="13"/>
    </row>
    <row r="37" spans="1:8" ht="14.25">
      <c r="A37" s="3"/>
      <c r="B37" s="3"/>
      <c r="C37" s="3"/>
      <c r="D37" s="6"/>
      <c r="E37" s="6"/>
      <c r="F37" s="6"/>
      <c r="G37" s="6"/>
      <c r="H37" s="13"/>
    </row>
    <row r="38" spans="1:8" ht="14.25">
      <c r="A38" s="3"/>
      <c r="B38" s="3"/>
      <c r="C38" s="3"/>
      <c r="D38" s="6"/>
      <c r="E38" s="6"/>
      <c r="F38" s="6"/>
      <c r="G38" s="6"/>
      <c r="H38" s="13"/>
    </row>
    <row r="39" spans="1:8" ht="14.25">
      <c r="A39" s="3"/>
      <c r="B39" s="3"/>
      <c r="C39" s="3"/>
      <c r="D39" s="6"/>
      <c r="E39" s="6"/>
      <c r="F39" s="6"/>
      <c r="G39" s="6"/>
      <c r="H39" s="13"/>
    </row>
    <row r="40" spans="1:8" ht="14.25">
      <c r="A40" s="3"/>
      <c r="B40" s="3"/>
      <c r="C40" s="3"/>
      <c r="D40" s="6"/>
      <c r="E40" s="6"/>
      <c r="F40" s="6"/>
      <c r="G40" s="6"/>
      <c r="H40" s="13"/>
    </row>
    <row r="41" spans="1:8" ht="14.25">
      <c r="A41" s="4"/>
      <c r="B41" s="4"/>
      <c r="C41" s="4"/>
      <c r="D41" s="13"/>
      <c r="E41" s="13"/>
      <c r="F41" s="13"/>
      <c r="G41" s="13"/>
      <c r="H41" s="13"/>
    </row>
    <row r="42" spans="1:8" ht="14.25">
      <c r="A42" s="4"/>
      <c r="B42" s="4"/>
      <c r="C42" s="4"/>
      <c r="D42" s="13"/>
      <c r="E42" s="13"/>
      <c r="F42" s="13"/>
      <c r="G42" s="13"/>
      <c r="H42" s="13"/>
    </row>
    <row r="43" spans="1:8" ht="14.25">
      <c r="A43" s="4"/>
      <c r="B43" s="4"/>
      <c r="C43" s="4"/>
      <c r="D43" s="13"/>
      <c r="E43" s="13"/>
      <c r="F43" s="13"/>
      <c r="G43" s="13"/>
      <c r="H43" s="13"/>
    </row>
    <row r="44" spans="1:8" ht="14.25">
      <c r="A44" s="4"/>
      <c r="B44" s="4"/>
      <c r="C44" s="4"/>
      <c r="D44" s="13"/>
      <c r="E44" s="13"/>
      <c r="F44" s="13"/>
      <c r="G44" s="13"/>
      <c r="H44" s="13"/>
    </row>
    <row r="45" spans="1:8" ht="14.25">
      <c r="A45" s="4"/>
      <c r="B45" s="4"/>
      <c r="C45" s="4"/>
      <c r="D45" s="13"/>
      <c r="E45" s="13"/>
      <c r="F45" s="13"/>
      <c r="G45" s="13"/>
      <c r="H45" s="13"/>
    </row>
    <row r="46" spans="1:8" ht="14.25">
      <c r="A46" s="4"/>
      <c r="B46" s="4"/>
      <c r="C46" s="4"/>
      <c r="D46" s="13"/>
      <c r="E46" s="13"/>
      <c r="F46" s="13"/>
      <c r="G46" s="13"/>
      <c r="H46" s="13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19">
    <mergeCell ref="A1:D1"/>
    <mergeCell ref="A2:D2"/>
    <mergeCell ref="A4:D4"/>
    <mergeCell ref="A3:D3"/>
    <mergeCell ref="A6:H6"/>
    <mergeCell ref="E8:H8"/>
    <mergeCell ref="A8:B9"/>
    <mergeCell ref="C8:C9"/>
    <mergeCell ref="D8:D9"/>
    <mergeCell ref="A10:B10"/>
    <mergeCell ref="A11:C11"/>
    <mergeCell ref="A13:B13"/>
    <mergeCell ref="A19:B19"/>
    <mergeCell ref="B28:C28"/>
    <mergeCell ref="A31:C31"/>
    <mergeCell ref="A23:C23"/>
    <mergeCell ref="B24:C24"/>
    <mergeCell ref="B25:C25"/>
    <mergeCell ref="B26:C2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ADZNAM</cp:lastModifiedBy>
  <cp:lastPrinted>2017-11-10T09:54:56Z</cp:lastPrinted>
  <dcterms:created xsi:type="dcterms:W3CDTF">2002-01-25T11:20:01Z</dcterms:created>
  <dcterms:modified xsi:type="dcterms:W3CDTF">2017-12-29T05:58:10Z</dcterms:modified>
  <cp:category/>
  <cp:version/>
  <cp:contentType/>
  <cp:contentStatus/>
</cp:coreProperties>
</file>